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N:\福井県軟式野球連盟\大会記録データ\gaku.ken-fukui.com\登録等資料\県登録・県大会参加申請書関係\"/>
    </mc:Choice>
  </mc:AlternateContent>
  <xr:revisionPtr revIDLastSave="0" documentId="8_{FD085C66-C75B-4A77-A5C8-CCFAC402DB2A}" xr6:coauthVersionLast="47" xr6:coauthVersionMax="47" xr10:uidLastSave="{00000000-0000-0000-0000-000000000000}"/>
  <bookViews>
    <workbookView xWindow="28680" yWindow="-120" windowWidth="29040" windowHeight="15840" tabRatio="766" xr2:uid="{00000000-000D-0000-FFFF-FFFF00000000}"/>
  </bookViews>
  <sheets>
    <sheet name="MENU" sheetId="11" r:id="rId1"/>
    <sheet name="NO 1" sheetId="1" r:id="rId2"/>
    <sheet name="NO 2" sheetId="2" r:id="rId3"/>
    <sheet name="県登録作成" sheetId="3" r:id="rId4"/>
    <sheet name="県登録印刷" sheetId="4" r:id="rId5"/>
    <sheet name="追加変更" sheetId="8" r:id="rId6"/>
    <sheet name="市大会作成" sheetId="10" state="hidden" r:id="rId7"/>
    <sheet name="市大会印刷" sheetId="5" state="hidden" r:id="rId8"/>
    <sheet name="県大会作成" sheetId="7" r:id="rId9"/>
    <sheet name="県大会印刷" sheetId="6" r:id="rId10"/>
  </sheets>
  <definedNames>
    <definedName name="_xlnm._FilterDatabase" localSheetId="2" hidden="1">'NO 2'!$B$3:$O$56</definedName>
    <definedName name="_xlnm._FilterDatabase" localSheetId="8" hidden="1">県大会作成!$B$4:$H$54</definedName>
    <definedName name="_xlnm._FilterDatabase" localSheetId="3" hidden="1">県登録作成!$C$220:$H$269</definedName>
    <definedName name="_xlnm._FilterDatabase" localSheetId="6" hidden="1">市大会作成!$B$5:$J$5</definedName>
    <definedName name="_xlnm.Print_Area" localSheetId="9">県大会印刷!$A$1:$V$50</definedName>
    <definedName name="_xlnm.Print_Area" localSheetId="4">県登録印刷!$A$1:$AV$132</definedName>
    <definedName name="_xlnm.Print_Area" localSheetId="7">市大会印刷!$A$1:$W$44</definedName>
    <definedName name="_xlnm.Print_Area" localSheetId="5">追加変更!$A$1:$AV$43</definedName>
    <definedName name="団員">'NO 2'!$B$7:$N$56</definedName>
    <definedName name="団員NO">県登録作成!$C$150:$C$199</definedName>
    <definedName name="登録">県登録作成!$C$150:$H$199</definedName>
    <definedName name="変更">県登録作成!$C$150:$S$199</definedName>
    <definedName name="変更ＮＯ">県登録作成!$C$150:$C$199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27" i="8" l="1"/>
  <c r="AO26" i="8"/>
  <c r="AO25" i="8"/>
  <c r="AO24" i="8"/>
  <c r="AO21" i="8"/>
  <c r="AO20" i="8"/>
  <c r="AO19" i="8"/>
  <c r="AO22" i="8"/>
  <c r="AF22" i="8"/>
  <c r="AF21" i="8"/>
  <c r="AF20" i="8"/>
  <c r="AF19" i="8"/>
  <c r="G21" i="1" l="1"/>
  <c r="G18" i="1"/>
  <c r="G15" i="1" l="1"/>
  <c r="L170" i="10" l="1"/>
  <c r="L169" i="10"/>
  <c r="L168" i="10"/>
  <c r="L167" i="10"/>
  <c r="L166" i="10"/>
  <c r="L165" i="10"/>
  <c r="L164" i="10"/>
  <c r="L163" i="10"/>
  <c r="L162" i="10"/>
  <c r="L161" i="10"/>
  <c r="L160" i="10"/>
  <c r="L159" i="10"/>
  <c r="L158" i="10"/>
  <c r="L157" i="10"/>
  <c r="L156" i="10"/>
  <c r="L155" i="10"/>
  <c r="L154" i="10"/>
  <c r="L153" i="10"/>
  <c r="L152" i="10"/>
  <c r="L151"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C6" i="10"/>
  <c r="H199" i="3"/>
  <c r="G199" i="3"/>
  <c r="F199" i="3"/>
  <c r="H198" i="3"/>
  <c r="G198" i="3"/>
  <c r="F198" i="3"/>
  <c r="H197" i="3"/>
  <c r="G197" i="3"/>
  <c r="F197" i="3"/>
  <c r="H196" i="3"/>
  <c r="G196" i="3"/>
  <c r="F196" i="3"/>
  <c r="D196" i="3"/>
  <c r="H195" i="3"/>
  <c r="G195" i="3"/>
  <c r="F195" i="3"/>
  <c r="H194" i="3"/>
  <c r="G194" i="3"/>
  <c r="F194" i="3"/>
  <c r="H193" i="3"/>
  <c r="G193" i="3"/>
  <c r="F193" i="3"/>
  <c r="H192" i="3"/>
  <c r="G192" i="3"/>
  <c r="F192" i="3"/>
  <c r="H191" i="3"/>
  <c r="G191" i="3"/>
  <c r="F191" i="3"/>
  <c r="H190" i="3"/>
  <c r="G190" i="3"/>
  <c r="F190" i="3"/>
  <c r="H189" i="3"/>
  <c r="G189" i="3"/>
  <c r="F189" i="3"/>
  <c r="H188" i="3"/>
  <c r="G188" i="3"/>
  <c r="F188" i="3"/>
  <c r="H187" i="3"/>
  <c r="G187" i="3"/>
  <c r="F187" i="3"/>
  <c r="H186" i="3"/>
  <c r="G186" i="3"/>
  <c r="F186" i="3"/>
  <c r="H185" i="3"/>
  <c r="G185" i="3"/>
  <c r="F185" i="3"/>
  <c r="H184" i="3"/>
  <c r="G184" i="3"/>
  <c r="F184" i="3"/>
  <c r="H183" i="3"/>
  <c r="G183" i="3"/>
  <c r="F183" i="3"/>
  <c r="H182" i="3"/>
  <c r="G182" i="3"/>
  <c r="F182" i="3"/>
  <c r="H181" i="3"/>
  <c r="G181" i="3"/>
  <c r="F181" i="3"/>
  <c r="H180" i="3"/>
  <c r="G180" i="3"/>
  <c r="F180" i="3"/>
  <c r="H179" i="3"/>
  <c r="G179" i="3"/>
  <c r="F179" i="3"/>
  <c r="H178" i="3"/>
  <c r="G178" i="3"/>
  <c r="F178" i="3"/>
  <c r="H177" i="3"/>
  <c r="G177" i="3"/>
  <c r="F177" i="3"/>
  <c r="H176" i="3"/>
  <c r="G176" i="3"/>
  <c r="F176" i="3"/>
  <c r="H175" i="3"/>
  <c r="G175" i="3"/>
  <c r="F175" i="3"/>
  <c r="H174" i="3"/>
  <c r="G174" i="3"/>
  <c r="F174" i="3"/>
  <c r="H173" i="3"/>
  <c r="G173" i="3"/>
  <c r="F173" i="3"/>
  <c r="H172" i="3"/>
  <c r="G172" i="3"/>
  <c r="F172" i="3"/>
  <c r="H171" i="3"/>
  <c r="G171" i="3"/>
  <c r="F171" i="3"/>
  <c r="H170" i="3"/>
  <c r="G170" i="3"/>
  <c r="F170" i="3"/>
  <c r="H169" i="3"/>
  <c r="G169" i="3"/>
  <c r="F169" i="3"/>
  <c r="H168" i="3"/>
  <c r="G168" i="3"/>
  <c r="F168" i="3"/>
  <c r="H167" i="3"/>
  <c r="G167" i="3"/>
  <c r="F167" i="3"/>
  <c r="H166" i="3"/>
  <c r="G166" i="3"/>
  <c r="F166" i="3"/>
  <c r="H165" i="3"/>
  <c r="G165" i="3"/>
  <c r="F165" i="3"/>
  <c r="H164" i="3"/>
  <c r="G164" i="3"/>
  <c r="F164" i="3"/>
  <c r="H163" i="3"/>
  <c r="G163" i="3"/>
  <c r="F163" i="3"/>
  <c r="H162" i="3"/>
  <c r="G162" i="3"/>
  <c r="F162" i="3"/>
  <c r="H161" i="3"/>
  <c r="G161" i="3"/>
  <c r="F161" i="3"/>
  <c r="H160" i="3"/>
  <c r="G160" i="3"/>
  <c r="F160" i="3"/>
  <c r="H159" i="3"/>
  <c r="G159" i="3"/>
  <c r="F159" i="3"/>
  <c r="H158" i="3"/>
  <c r="G158" i="3"/>
  <c r="F158" i="3"/>
  <c r="H157" i="3"/>
  <c r="G157" i="3"/>
  <c r="F157" i="3"/>
  <c r="H156" i="3"/>
  <c r="G156" i="3"/>
  <c r="F156" i="3"/>
  <c r="H155" i="3"/>
  <c r="G155" i="3"/>
  <c r="F155" i="3"/>
  <c r="H154" i="3"/>
  <c r="G154" i="3"/>
  <c r="F154" i="3"/>
  <c r="H153" i="3"/>
  <c r="G153" i="3"/>
  <c r="F153" i="3"/>
  <c r="H152" i="3"/>
  <c r="G152" i="3"/>
  <c r="F152" i="3"/>
  <c r="H151" i="3"/>
  <c r="G151" i="3"/>
  <c r="F151" i="3"/>
  <c r="H150" i="3"/>
  <c r="G150" i="3"/>
  <c r="F150" i="3"/>
  <c r="D54" i="3"/>
  <c r="D199" i="3" s="1"/>
  <c r="D53" i="3"/>
  <c r="D198" i="3" s="1"/>
  <c r="D52" i="3"/>
  <c r="D197" i="3" s="1"/>
  <c r="D51" i="3"/>
  <c r="D50" i="3"/>
  <c r="D195" i="3" s="1"/>
  <c r="D49" i="3"/>
  <c r="D194" i="3" s="1"/>
  <c r="D48" i="3"/>
  <c r="D193" i="3" s="1"/>
  <c r="D47" i="3"/>
  <c r="D192" i="3" s="1"/>
  <c r="D46" i="3"/>
  <c r="D191" i="3" s="1"/>
  <c r="D45" i="3"/>
  <c r="D190" i="3" s="1"/>
  <c r="D44" i="3"/>
  <c r="D189" i="3" s="1"/>
  <c r="D43" i="3"/>
  <c r="D188" i="3" s="1"/>
  <c r="D42" i="3"/>
  <c r="D187" i="3" s="1"/>
  <c r="D41" i="3"/>
  <c r="D186" i="3" s="1"/>
  <c r="D40" i="3"/>
  <c r="D185" i="3" s="1"/>
  <c r="D39" i="3"/>
  <c r="D184" i="3" s="1"/>
  <c r="D38" i="3"/>
  <c r="D183" i="3" s="1"/>
  <c r="D37" i="3"/>
  <c r="D182" i="3" s="1"/>
  <c r="D36" i="3"/>
  <c r="D181" i="3" s="1"/>
  <c r="D35" i="3"/>
  <c r="D180" i="3" s="1"/>
  <c r="D34" i="3"/>
  <c r="D179" i="3" s="1"/>
  <c r="D33" i="3"/>
  <c r="D178" i="3" s="1"/>
  <c r="D32" i="3"/>
  <c r="D177" i="3" s="1"/>
  <c r="D31" i="3"/>
  <c r="D176" i="3" s="1"/>
  <c r="D30" i="3"/>
  <c r="D175" i="3" s="1"/>
  <c r="D29" i="3"/>
  <c r="D174" i="3" s="1"/>
  <c r="D28" i="3"/>
  <c r="D173" i="3" s="1"/>
  <c r="D27" i="3"/>
  <c r="D172" i="3" s="1"/>
  <c r="D26" i="3"/>
  <c r="D171" i="3" s="1"/>
  <c r="D25" i="3"/>
  <c r="D170" i="3" s="1"/>
  <c r="D24" i="3"/>
  <c r="D169" i="3" s="1"/>
  <c r="D23" i="3"/>
  <c r="D168" i="3" s="1"/>
  <c r="D22" i="3"/>
  <c r="D167" i="3" s="1"/>
  <c r="D21" i="3"/>
  <c r="D166" i="3" s="1"/>
  <c r="D20" i="3"/>
  <c r="D165" i="3" s="1"/>
  <c r="D19" i="3"/>
  <c r="D164" i="3" s="1"/>
  <c r="D18" i="3"/>
  <c r="D163" i="3" s="1"/>
  <c r="D17" i="3"/>
  <c r="D162" i="3" s="1"/>
  <c r="D16" i="3"/>
  <c r="D161" i="3" s="1"/>
  <c r="D15" i="3"/>
  <c r="D160" i="3" s="1"/>
  <c r="D14" i="3"/>
  <c r="D159" i="3" s="1"/>
  <c r="D13" i="3"/>
  <c r="D158" i="3" s="1"/>
  <c r="D12" i="3"/>
  <c r="D157" i="3" s="1"/>
  <c r="D11" i="3"/>
  <c r="D156" i="3" s="1"/>
  <c r="D10" i="3"/>
  <c r="D155" i="3" s="1"/>
  <c r="D9" i="3"/>
  <c r="D154" i="3" s="1"/>
  <c r="D8" i="3"/>
  <c r="D153" i="3" s="1"/>
  <c r="D7" i="3"/>
  <c r="D152" i="3" s="1"/>
  <c r="D6" i="3"/>
  <c r="D151" i="3" s="1"/>
  <c r="D5" i="3"/>
  <c r="D150" i="3" s="1"/>
  <c r="C5" i="3"/>
  <c r="C150" i="3" s="1"/>
  <c r="F6" i="10" l="1"/>
  <c r="G6" i="10"/>
  <c r="H6" i="10"/>
  <c r="L8" i="2" l="1"/>
  <c r="L9" i="2"/>
  <c r="P11" i="5" l="1"/>
  <c r="P12" i="5"/>
  <c r="P13" i="5"/>
  <c r="P14" i="5"/>
  <c r="P15" i="5"/>
  <c r="P16" i="5"/>
  <c r="P17" i="5"/>
  <c r="P18" i="5"/>
  <c r="P19" i="5"/>
  <c r="P20" i="5"/>
  <c r="P21" i="5"/>
  <c r="P22" i="5"/>
  <c r="P23" i="5"/>
  <c r="P24" i="5"/>
  <c r="P25" i="5"/>
  <c r="P26" i="5"/>
  <c r="P27" i="5"/>
  <c r="P28" i="5"/>
  <c r="P29" i="5"/>
  <c r="H16" i="5"/>
  <c r="H17" i="5"/>
  <c r="H18" i="5"/>
  <c r="H19" i="5"/>
  <c r="H20" i="5"/>
  <c r="H21" i="5"/>
  <c r="H22" i="5"/>
  <c r="H23" i="5"/>
  <c r="H24" i="5"/>
  <c r="H25" i="5"/>
  <c r="H26" i="5"/>
  <c r="H27" i="5"/>
  <c r="H28" i="5"/>
  <c r="H29" i="5"/>
  <c r="H11" i="5"/>
  <c r="H12" i="5"/>
  <c r="H13" i="5"/>
  <c r="H14" i="5"/>
  <c r="H15" i="5"/>
  <c r="E14" i="5"/>
  <c r="E15" i="5"/>
  <c r="E16" i="5"/>
  <c r="E17" i="5"/>
  <c r="E18" i="5"/>
  <c r="E19" i="5"/>
  <c r="E20" i="5"/>
  <c r="E21" i="5"/>
  <c r="E22" i="5"/>
  <c r="E23" i="5"/>
  <c r="E24" i="5"/>
  <c r="E25" i="5"/>
  <c r="E26" i="5"/>
  <c r="E27" i="5"/>
  <c r="E28" i="5"/>
  <c r="E29" i="5"/>
  <c r="E11" i="5"/>
  <c r="E12" i="5"/>
  <c r="E13" i="5"/>
  <c r="P10" i="5"/>
  <c r="H10" i="5"/>
  <c r="E10" i="5"/>
  <c r="D10" i="5"/>
  <c r="D12" i="5"/>
  <c r="D13" i="5"/>
  <c r="D14" i="5"/>
  <c r="D15" i="5"/>
  <c r="D16" i="5"/>
  <c r="D17" i="5"/>
  <c r="D18" i="5"/>
  <c r="D19" i="5"/>
  <c r="D20" i="5"/>
  <c r="D21" i="5"/>
  <c r="D22" i="5"/>
  <c r="D23" i="5"/>
  <c r="D24" i="5"/>
  <c r="D25" i="5"/>
  <c r="D26" i="5"/>
  <c r="D27" i="5"/>
  <c r="D28" i="5"/>
  <c r="D29" i="5"/>
  <c r="D11" i="5"/>
  <c r="O26" i="2" l="1"/>
  <c r="O25" i="2"/>
  <c r="O24" i="2"/>
  <c r="O23" i="2"/>
  <c r="O22" i="2"/>
  <c r="O21" i="2"/>
  <c r="O20" i="2"/>
  <c r="O19" i="2"/>
  <c r="O18" i="2"/>
  <c r="O17" i="2"/>
  <c r="O16" i="2"/>
  <c r="O15" i="2"/>
  <c r="O14" i="2"/>
  <c r="O13" i="2"/>
  <c r="O12" i="2"/>
  <c r="O11" i="2"/>
  <c r="J11" i="2"/>
  <c r="J12" i="2" s="1"/>
  <c r="J13" i="2" s="1"/>
  <c r="J14" i="2" s="1"/>
  <c r="J15" i="2" s="1"/>
  <c r="J16" i="2" s="1"/>
  <c r="J17" i="2" s="1"/>
  <c r="J18" i="2" s="1"/>
  <c r="J19" i="2" s="1"/>
  <c r="J20" i="2" s="1"/>
  <c r="J21" i="2" s="1"/>
  <c r="J22" i="2" s="1"/>
  <c r="J23" i="2" s="1"/>
  <c r="J24" i="2" s="1"/>
  <c r="J25" i="2" s="1"/>
  <c r="J26" i="2" s="1"/>
  <c r="O10" i="2"/>
  <c r="L10" i="2"/>
  <c r="M10" i="2" s="1"/>
  <c r="J10" i="2"/>
  <c r="O9" i="2"/>
  <c r="M9" i="2"/>
  <c r="J9" i="2"/>
  <c r="O8" i="2"/>
  <c r="M8" i="2"/>
  <c r="J8" i="2"/>
  <c r="O7" i="2"/>
  <c r="L11" i="2" l="1"/>
  <c r="L12" i="2" l="1"/>
  <c r="M11" i="2"/>
  <c r="M12" i="2" l="1"/>
  <c r="L13" i="2"/>
  <c r="L14" i="2" l="1"/>
  <c r="M13" i="2"/>
  <c r="M14" i="2" l="1"/>
  <c r="L15" i="2"/>
  <c r="L16" i="2" l="1"/>
  <c r="M15" i="2"/>
  <c r="M16" i="2" l="1"/>
  <c r="L17" i="2"/>
  <c r="L18" i="2" l="1"/>
  <c r="M17" i="2"/>
  <c r="M18" i="2" l="1"/>
  <c r="L19" i="2"/>
  <c r="L20" i="2" l="1"/>
  <c r="M19" i="2"/>
  <c r="M20" i="2" l="1"/>
  <c r="L21" i="2"/>
  <c r="L22" i="2" l="1"/>
  <c r="M21" i="2"/>
  <c r="M22" i="2" l="1"/>
  <c r="L23" i="2"/>
  <c r="M23" i="2" l="1"/>
  <c r="L24" i="2"/>
  <c r="L25" i="2" l="1"/>
  <c r="M24" i="2"/>
  <c r="M25" i="2" l="1"/>
  <c r="L26" i="2"/>
  <c r="M26" i="2" s="1"/>
  <c r="B12" i="3" l="1"/>
  <c r="B6" i="3"/>
  <c r="B8" i="3"/>
  <c r="B7" i="3"/>
  <c r="B17" i="3"/>
  <c r="B14" i="3"/>
  <c r="B15" i="3"/>
  <c r="B18" i="3"/>
  <c r="B13" i="3"/>
  <c r="B9" i="3"/>
  <c r="B16" i="3"/>
  <c r="B19" i="3"/>
  <c r="B10"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11" i="3"/>
  <c r="AA6" i="10" l="1"/>
  <c r="AA151" i="10"/>
  <c r="AA150" i="3"/>
  <c r="AB199" i="3"/>
  <c r="AB197" i="3"/>
  <c r="AB196" i="3"/>
  <c r="AB195" i="3"/>
  <c r="AB193" i="3"/>
  <c r="AB192" i="3"/>
  <c r="AB191" i="3"/>
  <c r="AB190" i="3"/>
  <c r="AB187" i="3"/>
  <c r="AB186" i="3"/>
  <c r="AB183" i="3"/>
  <c r="AB182" i="3"/>
  <c r="AB180" i="3"/>
  <c r="AB179" i="3"/>
  <c r="AB176" i="3"/>
  <c r="AB174" i="3"/>
  <c r="AB171" i="3"/>
  <c r="AB170" i="3"/>
  <c r="AB169" i="3"/>
  <c r="AB167" i="3"/>
  <c r="AB166" i="3"/>
  <c r="AB164" i="3"/>
  <c r="AB158" i="3"/>
  <c r="AB151" i="3"/>
  <c r="AB150" i="3"/>
  <c r="Q170" i="10"/>
  <c r="Q169" i="10"/>
  <c r="Q168" i="10"/>
  <c r="Q167" i="10"/>
  <c r="R166" i="10"/>
  <c r="Q165" i="10"/>
  <c r="S164" i="10"/>
  <c r="Q161" i="10"/>
  <c r="T160" i="10"/>
  <c r="R159" i="10"/>
  <c r="Q158" i="10"/>
  <c r="R157" i="10"/>
  <c r="S156" i="10"/>
  <c r="S155" i="10"/>
  <c r="R154" i="10"/>
  <c r="R153" i="10"/>
  <c r="T152" i="10"/>
  <c r="T151" i="10"/>
  <c r="AB170" i="10"/>
  <c r="AB169" i="10"/>
  <c r="AB163" i="10"/>
  <c r="AB162" i="10"/>
  <c r="AB159" i="10"/>
  <c r="AB156" i="10"/>
  <c r="AB155" i="10"/>
  <c r="AB152" i="10"/>
  <c r="AB151" i="10"/>
  <c r="AF9" i="2"/>
  <c r="AG9" i="2"/>
  <c r="AK9" i="2" s="1"/>
  <c r="AF8" i="2"/>
  <c r="AI8" i="2" s="1"/>
  <c r="AG8" i="2"/>
  <c r="AL8" i="2" s="1"/>
  <c r="AF7" i="2"/>
  <c r="AI7" i="2" s="1"/>
  <c r="AG7" i="2"/>
  <c r="AK7" i="2" s="1"/>
  <c r="L150" i="7"/>
  <c r="Q150" i="7" s="1"/>
  <c r="L12" i="6" s="1"/>
  <c r="AF26" i="2"/>
  <c r="AH26" i="2" s="1"/>
  <c r="AG26" i="2"/>
  <c r="AK26" i="2" s="1"/>
  <c r="AF25" i="2"/>
  <c r="AI25" i="2" s="1"/>
  <c r="AG25" i="2"/>
  <c r="AL25" i="2" s="1"/>
  <c r="AF24" i="2"/>
  <c r="AH24" i="2" s="1"/>
  <c r="AG24" i="2"/>
  <c r="AK24" i="2" s="1"/>
  <c r="AF23" i="2"/>
  <c r="AH23" i="2" s="1"/>
  <c r="AJ23" i="2" s="1"/>
  <c r="AG23" i="2"/>
  <c r="AL23" i="2" s="1"/>
  <c r="AF22" i="2"/>
  <c r="AG22" i="2"/>
  <c r="AL22" i="2" s="1"/>
  <c r="AF21" i="2"/>
  <c r="AH21" i="2" s="1"/>
  <c r="AG21" i="2"/>
  <c r="AK21" i="2" s="1"/>
  <c r="AF20" i="2"/>
  <c r="AH20" i="2" s="1"/>
  <c r="AG20" i="2"/>
  <c r="AL20" i="2" s="1"/>
  <c r="AF19" i="2"/>
  <c r="AI19" i="2" s="1"/>
  <c r="AG19" i="2"/>
  <c r="AK19" i="2" s="1"/>
  <c r="AF18" i="2"/>
  <c r="AH18" i="2" s="1"/>
  <c r="AG18" i="2"/>
  <c r="AK18" i="2" s="1"/>
  <c r="AF17" i="2"/>
  <c r="AH17" i="2" s="1"/>
  <c r="AG17" i="2"/>
  <c r="AK17" i="2" s="1"/>
  <c r="AF16" i="2"/>
  <c r="AH16" i="2" s="1"/>
  <c r="AG16" i="2"/>
  <c r="AF15" i="2"/>
  <c r="AI15" i="2" s="1"/>
  <c r="AG15" i="2"/>
  <c r="AL15" i="2" s="1"/>
  <c r="AF14" i="2"/>
  <c r="AH14" i="2" s="1"/>
  <c r="AG14" i="2"/>
  <c r="AK14" i="2" s="1"/>
  <c r="AF13" i="2"/>
  <c r="AG13" i="2"/>
  <c r="AL13" i="2" s="1"/>
  <c r="AF12" i="2"/>
  <c r="AI12" i="2" s="1"/>
  <c r="AG12" i="2"/>
  <c r="AK12" i="2" s="1"/>
  <c r="AF11" i="2"/>
  <c r="AH11" i="2" s="1"/>
  <c r="AG11" i="2"/>
  <c r="AF10" i="2"/>
  <c r="AI10" i="2" s="1"/>
  <c r="AG10" i="2"/>
  <c r="AL10" i="2" s="1"/>
  <c r="B56"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AF56" i="2"/>
  <c r="AJ56" i="2" s="1"/>
  <c r="AG56" i="2"/>
  <c r="AM56" i="2" s="1"/>
  <c r="AF55" i="2"/>
  <c r="AG55" i="2"/>
  <c r="AM55" i="2" s="1"/>
  <c r="AF54" i="2"/>
  <c r="AG54" i="2"/>
  <c r="AM54" i="2" s="1"/>
  <c r="AF53" i="2"/>
  <c r="AJ53" i="2" s="1"/>
  <c r="AG53" i="2"/>
  <c r="AF52" i="2"/>
  <c r="AJ52" i="2" s="1"/>
  <c r="AG52" i="2"/>
  <c r="AM52" i="2" s="1"/>
  <c r="AF51" i="2"/>
  <c r="AJ51" i="2" s="1"/>
  <c r="AG51" i="2"/>
  <c r="AM51" i="2" s="1"/>
  <c r="AF50" i="2"/>
  <c r="AJ50" i="2" s="1"/>
  <c r="AG50" i="2"/>
  <c r="AM50" i="2" s="1"/>
  <c r="AF49" i="2"/>
  <c r="AJ49" i="2" s="1"/>
  <c r="AG49" i="2"/>
  <c r="AM49" i="2" s="1"/>
  <c r="AF48" i="2"/>
  <c r="AJ48" i="2" s="1"/>
  <c r="AG48" i="2"/>
  <c r="AM48" i="2" s="1"/>
  <c r="AF47" i="2"/>
  <c r="AG47" i="2"/>
  <c r="AM47" i="2" s="1"/>
  <c r="AF46" i="2"/>
  <c r="AG46" i="2"/>
  <c r="AM46" i="2" s="1"/>
  <c r="AF45" i="2"/>
  <c r="AJ45" i="2" s="1"/>
  <c r="AG45" i="2"/>
  <c r="AF44" i="2"/>
  <c r="AJ44" i="2" s="1"/>
  <c r="AG44" i="2"/>
  <c r="AM44" i="2" s="1"/>
  <c r="AF43" i="2"/>
  <c r="AJ43" i="2" s="1"/>
  <c r="AG43" i="2"/>
  <c r="AM43" i="2" s="1"/>
  <c r="AF42" i="2"/>
  <c r="AJ42" i="2" s="1"/>
  <c r="AN42" i="2" s="1"/>
  <c r="AG42" i="2"/>
  <c r="AM42" i="2" s="1"/>
  <c r="AF41" i="2"/>
  <c r="AJ41" i="2" s="1"/>
  <c r="AG41" i="2"/>
  <c r="AM41" i="2" s="1"/>
  <c r="AF40" i="2"/>
  <c r="AJ40" i="2" s="1"/>
  <c r="AG40" i="2"/>
  <c r="AM40" i="2"/>
  <c r="AF39" i="2"/>
  <c r="AG39" i="2"/>
  <c r="AM39" i="2" s="1"/>
  <c r="AF38" i="2"/>
  <c r="AG38" i="2"/>
  <c r="AM38" i="2" s="1"/>
  <c r="AF37" i="2"/>
  <c r="AJ37" i="2" s="1"/>
  <c r="AG37" i="2"/>
  <c r="AF36" i="2"/>
  <c r="AJ36" i="2" s="1"/>
  <c r="AG36" i="2"/>
  <c r="AM36" i="2" s="1"/>
  <c r="AF35" i="2"/>
  <c r="AJ35" i="2" s="1"/>
  <c r="AG35" i="2"/>
  <c r="AM35" i="2" s="1"/>
  <c r="AF34" i="2"/>
  <c r="AJ34" i="2" s="1"/>
  <c r="AG34" i="2"/>
  <c r="AM34" i="2" s="1"/>
  <c r="AF33" i="2"/>
  <c r="AJ33" i="2"/>
  <c r="AG33" i="2"/>
  <c r="AM33" i="2"/>
  <c r="AF32" i="2"/>
  <c r="AJ32" i="2"/>
  <c r="AN32" i="2" s="1"/>
  <c r="AG32" i="2"/>
  <c r="AM32" i="2" s="1"/>
  <c r="AF31" i="2"/>
  <c r="AG31" i="2"/>
  <c r="AM31" i="2"/>
  <c r="AF30" i="2"/>
  <c r="AG30" i="2"/>
  <c r="AM30" i="2" s="1"/>
  <c r="AF29" i="2"/>
  <c r="AJ29" i="2" s="1"/>
  <c r="AG29" i="2"/>
  <c r="AF28" i="2"/>
  <c r="AJ28" i="2"/>
  <c r="AG28" i="2"/>
  <c r="AM28" i="2" s="1"/>
  <c r="AF27" i="2"/>
  <c r="AJ27" i="2" s="1"/>
  <c r="AG27" i="2"/>
  <c r="AM27" i="2"/>
  <c r="C70" i="3"/>
  <c r="J27" i="8"/>
  <c r="J26" i="8"/>
  <c r="J25" i="8"/>
  <c r="J24" i="8"/>
  <c r="AO23" i="8"/>
  <c r="J23" i="8"/>
  <c r="AC22" i="8"/>
  <c r="Z22" i="8"/>
  <c r="W22" i="8"/>
  <c r="T22" i="8"/>
  <c r="J22" i="8"/>
  <c r="F22" i="8"/>
  <c r="C22" i="8"/>
  <c r="AC21" i="8"/>
  <c r="Z21" i="8"/>
  <c r="W21" i="8"/>
  <c r="T21" i="8"/>
  <c r="J21" i="8"/>
  <c r="F21" i="8"/>
  <c r="C21" i="8"/>
  <c r="AC20" i="8"/>
  <c r="Z20" i="8"/>
  <c r="W20" i="8"/>
  <c r="T20" i="8"/>
  <c r="J20" i="8"/>
  <c r="F20" i="8"/>
  <c r="C20" i="8"/>
  <c r="AC19" i="8"/>
  <c r="Z19" i="8"/>
  <c r="W19" i="8"/>
  <c r="T19" i="8"/>
  <c r="J19" i="8"/>
  <c r="F19" i="8"/>
  <c r="C19" i="8"/>
  <c r="AO18" i="8"/>
  <c r="AF18" i="8"/>
  <c r="AC18" i="8"/>
  <c r="Z18" i="8"/>
  <c r="W18" i="8"/>
  <c r="T18" i="8"/>
  <c r="J18" i="8"/>
  <c r="F18" i="8"/>
  <c r="C18" i="8"/>
  <c r="R170" i="10"/>
  <c r="T167" i="10"/>
  <c r="R167" i="10"/>
  <c r="P167" i="10"/>
  <c r="Q26" i="5" s="1"/>
  <c r="S166" i="10"/>
  <c r="N166" i="10"/>
  <c r="O166" i="10" s="1"/>
  <c r="P165" i="10"/>
  <c r="Q24" i="5" s="1"/>
  <c r="S163" i="10"/>
  <c r="Q163" i="10"/>
  <c r="N163" i="10"/>
  <c r="O163" i="10" s="1"/>
  <c r="Q162" i="10"/>
  <c r="S159" i="10"/>
  <c r="Q159" i="10"/>
  <c r="N159" i="10"/>
  <c r="O159" i="10" s="1"/>
  <c r="R158" i="10"/>
  <c r="T155" i="10"/>
  <c r="R155" i="10"/>
  <c r="P155" i="10"/>
  <c r="Q14" i="5" s="1"/>
  <c r="S154" i="10"/>
  <c r="Q154" i="10"/>
  <c r="N154" i="10"/>
  <c r="O154" i="10" s="1"/>
  <c r="R151" i="10"/>
  <c r="N151" i="10"/>
  <c r="O151" i="10" s="1"/>
  <c r="I6" i="4"/>
  <c r="I94" i="4" s="1"/>
  <c r="I4" i="4"/>
  <c r="I92" i="4" s="1"/>
  <c r="H3" i="1"/>
  <c r="AK90" i="4"/>
  <c r="AK46" i="4"/>
  <c r="H9" i="6"/>
  <c r="E9" i="6"/>
  <c r="B9" i="6"/>
  <c r="AA5" i="7"/>
  <c r="M6" i="7" s="1"/>
  <c r="B3" i="6" s="1"/>
  <c r="AB5" i="7"/>
  <c r="AC15" i="1"/>
  <c r="AC21" i="1"/>
  <c r="AC18" i="1"/>
  <c r="AD2" i="10"/>
  <c r="C3" i="10" s="1"/>
  <c r="C2" i="3"/>
  <c r="AB6" i="8"/>
  <c r="AB5" i="8"/>
  <c r="AB4" i="8"/>
  <c r="BA20" i="1"/>
  <c r="BB20" i="1"/>
  <c r="BF20" i="1" s="1"/>
  <c r="BA17" i="1"/>
  <c r="BD17" i="1" s="1"/>
  <c r="BB17" i="1"/>
  <c r="BF17" i="1" s="1"/>
  <c r="BA14" i="1"/>
  <c r="BC14" i="1" s="1"/>
  <c r="BB14" i="1"/>
  <c r="BG14" i="1" s="1"/>
  <c r="BA11" i="1"/>
  <c r="BB11" i="1"/>
  <c r="BA9" i="1"/>
  <c r="BD9" i="1" s="1"/>
  <c r="BB9" i="1"/>
  <c r="BF9" i="1" s="1"/>
  <c r="BB6" i="1"/>
  <c r="BG6" i="1" s="1"/>
  <c r="BA6" i="1"/>
  <c r="BD6" i="1" s="1"/>
  <c r="M7" i="5"/>
  <c r="G7" i="5"/>
  <c r="B7" i="5"/>
  <c r="AD2" i="7"/>
  <c r="L32" i="7" s="1"/>
  <c r="T37" i="5"/>
  <c r="M37" i="5"/>
  <c r="R29" i="5"/>
  <c r="V28" i="5"/>
  <c r="V27" i="5"/>
  <c r="V26" i="5"/>
  <c r="V25" i="5"/>
  <c r="R24" i="5"/>
  <c r="V23" i="5"/>
  <c r="R22" i="5"/>
  <c r="R21" i="5"/>
  <c r="V20" i="5"/>
  <c r="V19" i="5"/>
  <c r="R18" i="5"/>
  <c r="V17" i="5"/>
  <c r="V16" i="5"/>
  <c r="V15" i="5"/>
  <c r="V14" i="5"/>
  <c r="V13" i="5"/>
  <c r="V12" i="5"/>
  <c r="V11" i="5"/>
  <c r="R10" i="5"/>
  <c r="AL56" i="2"/>
  <c r="AL55" i="2"/>
  <c r="AL54" i="2"/>
  <c r="AL52" i="2"/>
  <c r="AL51" i="2"/>
  <c r="AL50" i="2"/>
  <c r="AL49" i="2"/>
  <c r="AL48" i="2"/>
  <c r="AL47" i="2"/>
  <c r="AL46" i="2"/>
  <c r="AL44" i="2"/>
  <c r="AL43" i="2"/>
  <c r="AL42" i="2"/>
  <c r="AL41" i="2"/>
  <c r="AL40" i="2"/>
  <c r="AL39" i="2"/>
  <c r="AL38" i="2"/>
  <c r="AL36" i="2"/>
  <c r="AL35" i="2"/>
  <c r="AL33" i="2"/>
  <c r="AL32" i="2"/>
  <c r="AL31" i="2"/>
  <c r="AL28" i="2"/>
  <c r="AL27" i="2"/>
  <c r="AL12" i="2"/>
  <c r="AI56" i="2"/>
  <c r="AI53" i="2"/>
  <c r="AI52" i="2"/>
  <c r="AI51" i="2"/>
  <c r="AI49" i="2"/>
  <c r="AI48" i="2"/>
  <c r="AI45" i="2"/>
  <c r="AI44" i="2"/>
  <c r="AI43" i="2"/>
  <c r="AI42" i="2"/>
  <c r="AI41" i="2"/>
  <c r="AI40" i="2"/>
  <c r="AI37" i="2"/>
  <c r="AI36" i="2"/>
  <c r="AI35" i="2"/>
  <c r="AI34" i="2"/>
  <c r="AI33" i="2"/>
  <c r="AI32" i="2"/>
  <c r="AI29" i="2"/>
  <c r="AI28" i="2"/>
  <c r="AI27" i="2"/>
  <c r="AI18" i="2"/>
  <c r="AJ18" i="2" s="1"/>
  <c r="AE2" i="10"/>
  <c r="F3" i="10" s="1"/>
  <c r="C61" i="10"/>
  <c r="F61" i="10" s="1"/>
  <c r="B61" i="10" s="1"/>
  <c r="AD190" i="3"/>
  <c r="AE190" i="3"/>
  <c r="AF190" i="3"/>
  <c r="AD191" i="3"/>
  <c r="AE191" i="3"/>
  <c r="AF191" i="3"/>
  <c r="AD192" i="3"/>
  <c r="AE192" i="3"/>
  <c r="AF192" i="3"/>
  <c r="AD193" i="3"/>
  <c r="AE193" i="3"/>
  <c r="AF193" i="3"/>
  <c r="AD194" i="3"/>
  <c r="AE194" i="3"/>
  <c r="AF194" i="3"/>
  <c r="AD195" i="3"/>
  <c r="AE195" i="3"/>
  <c r="AF195" i="3"/>
  <c r="AD196" i="3"/>
  <c r="AE196" i="3"/>
  <c r="AF196" i="3"/>
  <c r="AD197" i="3"/>
  <c r="AE197" i="3"/>
  <c r="AF197" i="3"/>
  <c r="AB198" i="3"/>
  <c r="AD198" i="3"/>
  <c r="AE198" i="3"/>
  <c r="AF198" i="3"/>
  <c r="AD199" i="3"/>
  <c r="AE199" i="3"/>
  <c r="AF199" i="3"/>
  <c r="AD170" i="3"/>
  <c r="AE170" i="3"/>
  <c r="AF170" i="3"/>
  <c r="AD171" i="3"/>
  <c r="AE171" i="3"/>
  <c r="AF171" i="3"/>
  <c r="AB172" i="3"/>
  <c r="AD172" i="3"/>
  <c r="AE172" i="3"/>
  <c r="AF172" i="3"/>
  <c r="AD173" i="3"/>
  <c r="AE173" i="3"/>
  <c r="AF173" i="3"/>
  <c r="AD174" i="3"/>
  <c r="AE174" i="3"/>
  <c r="AF174" i="3"/>
  <c r="AB175" i="3"/>
  <c r="AD175" i="3"/>
  <c r="AE175" i="3"/>
  <c r="AF175" i="3"/>
  <c r="AD176" i="3"/>
  <c r="AE176" i="3"/>
  <c r="AF176" i="3"/>
  <c r="AD177" i="3"/>
  <c r="AE177" i="3"/>
  <c r="AF177" i="3"/>
  <c r="AD178" i="3"/>
  <c r="AE178" i="3"/>
  <c r="AF178" i="3"/>
  <c r="AD179" i="3"/>
  <c r="AE179" i="3"/>
  <c r="AF179" i="3"/>
  <c r="AD180" i="3"/>
  <c r="AE180" i="3"/>
  <c r="AF180" i="3"/>
  <c r="AD181" i="3"/>
  <c r="AE181" i="3"/>
  <c r="AF181" i="3"/>
  <c r="AD182" i="3"/>
  <c r="AE182" i="3"/>
  <c r="AF182" i="3"/>
  <c r="AD183" i="3"/>
  <c r="AE183" i="3"/>
  <c r="AF183" i="3"/>
  <c r="AB184" i="3"/>
  <c r="AD184" i="3"/>
  <c r="AE184" i="3"/>
  <c r="AF184" i="3"/>
  <c r="AD185" i="3"/>
  <c r="AE185" i="3"/>
  <c r="AF185" i="3"/>
  <c r="AD186" i="3"/>
  <c r="AE186" i="3"/>
  <c r="AF186" i="3"/>
  <c r="AD187" i="3"/>
  <c r="AE187" i="3"/>
  <c r="AF187" i="3"/>
  <c r="AB188" i="3"/>
  <c r="AD188" i="3"/>
  <c r="AE188" i="3"/>
  <c r="AF188" i="3"/>
  <c r="AD189" i="3"/>
  <c r="AE189" i="3"/>
  <c r="AF189" i="3"/>
  <c r="AJ170" i="10"/>
  <c r="AJ169" i="10"/>
  <c r="AJ168" i="10"/>
  <c r="AJ167" i="10"/>
  <c r="AJ166" i="10"/>
  <c r="AJ165" i="10"/>
  <c r="AJ164" i="10"/>
  <c r="AJ163" i="10"/>
  <c r="AJ162" i="10"/>
  <c r="AJ161" i="10"/>
  <c r="AJ160" i="10"/>
  <c r="AJ159" i="10"/>
  <c r="AJ158" i="10"/>
  <c r="AJ157" i="10"/>
  <c r="AJ156" i="10"/>
  <c r="AJ155" i="10"/>
  <c r="AJ154" i="10"/>
  <c r="AJ153" i="10"/>
  <c r="AJ152" i="10"/>
  <c r="AJ151" i="10"/>
  <c r="AH170" i="10"/>
  <c r="AH169" i="10"/>
  <c r="AH168" i="10"/>
  <c r="AH167" i="10"/>
  <c r="AH166" i="10"/>
  <c r="AH165" i="10"/>
  <c r="AH164" i="10"/>
  <c r="AB164" i="10"/>
  <c r="AH163" i="10"/>
  <c r="AH162" i="10"/>
  <c r="AH161" i="10"/>
  <c r="AH160" i="10"/>
  <c r="AH159" i="10"/>
  <c r="AH158" i="10"/>
  <c r="AH157" i="10"/>
  <c r="AB157" i="10"/>
  <c r="AH156" i="10"/>
  <c r="AH155" i="10"/>
  <c r="AH154" i="10"/>
  <c r="AH153" i="10"/>
  <c r="AH152" i="10"/>
  <c r="AH151" i="10"/>
  <c r="AF169" i="3"/>
  <c r="AE169" i="3"/>
  <c r="AD169" i="3"/>
  <c r="AF168" i="3"/>
  <c r="AE168" i="3"/>
  <c r="AD168" i="3"/>
  <c r="AB168" i="3"/>
  <c r="AF167" i="3"/>
  <c r="AE167" i="3"/>
  <c r="AD167" i="3"/>
  <c r="AF166" i="3"/>
  <c r="AE166" i="3"/>
  <c r="AD166" i="3"/>
  <c r="AF165" i="3"/>
  <c r="AE165" i="3"/>
  <c r="AD165" i="3"/>
  <c r="AF164" i="3"/>
  <c r="AE164" i="3"/>
  <c r="AD164" i="3"/>
  <c r="AF163" i="3"/>
  <c r="AE163" i="3"/>
  <c r="AD163" i="3"/>
  <c r="AF162" i="3"/>
  <c r="AE162" i="3"/>
  <c r="AD162" i="3"/>
  <c r="AF161" i="3"/>
  <c r="AE161" i="3"/>
  <c r="AD161" i="3"/>
  <c r="AF160" i="3"/>
  <c r="AE160" i="3"/>
  <c r="AD160" i="3"/>
  <c r="AF159" i="3"/>
  <c r="AE159" i="3"/>
  <c r="AD159" i="3"/>
  <c r="AF158" i="3"/>
  <c r="AE158" i="3"/>
  <c r="AD158" i="3"/>
  <c r="AF157" i="3"/>
  <c r="AE157" i="3"/>
  <c r="AD157" i="3"/>
  <c r="AF156" i="3"/>
  <c r="AE156" i="3"/>
  <c r="AD156" i="3"/>
  <c r="AF155" i="3"/>
  <c r="AE155" i="3"/>
  <c r="AD155" i="3"/>
  <c r="AB155" i="3"/>
  <c r="AF154" i="3"/>
  <c r="AE154" i="3"/>
  <c r="AD154" i="3"/>
  <c r="AF153" i="3"/>
  <c r="AE153" i="3"/>
  <c r="AD153" i="3"/>
  <c r="AF152" i="3"/>
  <c r="AE152" i="3"/>
  <c r="AD152" i="3"/>
  <c r="AF151" i="3"/>
  <c r="AE151" i="3"/>
  <c r="AD151" i="3"/>
  <c r="AF150" i="3"/>
  <c r="AE150" i="3"/>
  <c r="AD150" i="3"/>
  <c r="E61" i="10"/>
  <c r="D61" i="10"/>
  <c r="AH28" i="2"/>
  <c r="AK28" i="2"/>
  <c r="AH27" i="2"/>
  <c r="AK27" i="2"/>
  <c r="I14" i="8"/>
  <c r="AO14" i="8" s="1"/>
  <c r="CJ27" i="8"/>
  <c r="DP27" i="8"/>
  <c r="CJ23" i="8"/>
  <c r="DP23" i="8"/>
  <c r="CJ24" i="8"/>
  <c r="DP24" i="8"/>
  <c r="CJ25" i="8"/>
  <c r="DP25" i="8"/>
  <c r="CJ26" i="8"/>
  <c r="DP26" i="8"/>
  <c r="I12" i="8"/>
  <c r="AO12" i="8" s="1"/>
  <c r="DO14" i="8"/>
  <c r="CT14" i="8"/>
  <c r="DO13" i="8"/>
  <c r="CT13" i="8"/>
  <c r="DO12" i="8"/>
  <c r="CT12" i="8"/>
  <c r="T14" i="4"/>
  <c r="T13" i="4"/>
  <c r="T12" i="4"/>
  <c r="AO14" i="4"/>
  <c r="AO13" i="4"/>
  <c r="AO12" i="4"/>
  <c r="AC2" i="3"/>
  <c r="BE11" i="4" s="1"/>
  <c r="AK2" i="4"/>
  <c r="DP22" i="8"/>
  <c r="DF22" i="8"/>
  <c r="DC22" i="8"/>
  <c r="CZ22" i="8"/>
  <c r="CW22" i="8"/>
  <c r="CT22" i="8"/>
  <c r="CJ22" i="8"/>
  <c r="CF22" i="8"/>
  <c r="CC22" i="8"/>
  <c r="DP21" i="8"/>
  <c r="DF21" i="8"/>
  <c r="DC21" i="8"/>
  <c r="CZ21" i="8"/>
  <c r="CW21" i="8"/>
  <c r="CT21" i="8"/>
  <c r="CJ21" i="8"/>
  <c r="CF21" i="8"/>
  <c r="CC21" i="8"/>
  <c r="DP20" i="8"/>
  <c r="DF20" i="8"/>
  <c r="DC20" i="8"/>
  <c r="CZ20" i="8"/>
  <c r="CW20" i="8"/>
  <c r="CT20" i="8"/>
  <c r="CJ20" i="8"/>
  <c r="CF20" i="8"/>
  <c r="CC20" i="8"/>
  <c r="DP19" i="8"/>
  <c r="DF19" i="8"/>
  <c r="DC19" i="8"/>
  <c r="CZ19" i="8"/>
  <c r="CW19" i="8"/>
  <c r="CT19" i="8"/>
  <c r="CJ19" i="8"/>
  <c r="CF19" i="8"/>
  <c r="CC19" i="8"/>
  <c r="DP18" i="8"/>
  <c r="DF18" i="8"/>
  <c r="DC18" i="8"/>
  <c r="CZ18" i="8"/>
  <c r="CW18" i="8"/>
  <c r="CT18" i="8"/>
  <c r="CJ18" i="8"/>
  <c r="CF18" i="8"/>
  <c r="CC18" i="8"/>
  <c r="T33" i="5"/>
  <c r="N31" i="5"/>
  <c r="M6" i="5"/>
  <c r="G6" i="5"/>
  <c r="B6" i="5"/>
  <c r="U6" i="5"/>
  <c r="S4" i="5"/>
  <c r="S5" i="5"/>
  <c r="M4" i="5"/>
  <c r="B4" i="5"/>
  <c r="AB6" i="10"/>
  <c r="E70" i="3"/>
  <c r="D70" i="3"/>
  <c r="H70" i="7"/>
  <c r="G70" i="7"/>
  <c r="F70" i="7"/>
  <c r="E70" i="7"/>
  <c r="D70" i="7"/>
  <c r="C70" i="7"/>
  <c r="M5" i="6"/>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1" i="10"/>
  <c r="AD2" i="3"/>
  <c r="AB1" i="10"/>
  <c r="L151" i="7"/>
  <c r="N151" i="7" s="1"/>
  <c r="O151" i="7" s="1"/>
  <c r="K13" i="6" s="1"/>
  <c r="L152" i="7"/>
  <c r="F14" i="6" s="1"/>
  <c r="L153" i="7"/>
  <c r="Q153" i="7" s="1"/>
  <c r="L15" i="6" s="1"/>
  <c r="L154" i="7"/>
  <c r="N154" i="7" s="1"/>
  <c r="O154" i="7" s="1"/>
  <c r="K16" i="6" s="1"/>
  <c r="L155" i="7"/>
  <c r="Q155" i="7" s="1"/>
  <c r="L17" i="6" s="1"/>
  <c r="L156" i="7"/>
  <c r="N156" i="7" s="1"/>
  <c r="O156" i="7" s="1"/>
  <c r="K18" i="6" s="1"/>
  <c r="L157" i="7"/>
  <c r="F19" i="6" s="1"/>
  <c r="L158" i="7"/>
  <c r="Q158" i="7" s="1"/>
  <c r="L20" i="6" s="1"/>
  <c r="L159" i="7"/>
  <c r="N159" i="7" s="1"/>
  <c r="O159" i="7" s="1"/>
  <c r="K21" i="6" s="1"/>
  <c r="L160" i="7"/>
  <c r="P160" i="7" s="1"/>
  <c r="J22" i="6" s="1"/>
  <c r="L161" i="7"/>
  <c r="Q161" i="7" s="1"/>
  <c r="L23" i="6" s="1"/>
  <c r="L162" i="7"/>
  <c r="P162" i="7" s="1"/>
  <c r="J24" i="6" s="1"/>
  <c r="L163" i="7"/>
  <c r="Q163" i="7" s="1"/>
  <c r="L25" i="6" s="1"/>
  <c r="L164" i="7"/>
  <c r="R164" i="7" s="1"/>
  <c r="L165" i="7"/>
  <c r="Q165" i="7" s="1"/>
  <c r="L27" i="6" s="1"/>
  <c r="L166" i="7"/>
  <c r="Q166" i="7" s="1"/>
  <c r="L28" i="6" s="1"/>
  <c r="L167" i="7"/>
  <c r="N167" i="7" s="1"/>
  <c r="O167" i="7" s="1"/>
  <c r="K29" i="6" s="1"/>
  <c r="L168" i="7"/>
  <c r="R168" i="7" s="1"/>
  <c r="L169" i="7"/>
  <c r="Q169" i="7" s="1"/>
  <c r="L31" i="6" s="1"/>
  <c r="AB1" i="7"/>
  <c r="R33" i="6"/>
  <c r="E5" i="6"/>
  <c r="T9" i="6"/>
  <c r="N9" i="6"/>
  <c r="Q8" i="6"/>
  <c r="Q7" i="6"/>
  <c r="Q6" i="6"/>
  <c r="H8" i="6"/>
  <c r="E8" i="6"/>
  <c r="B8" i="6"/>
  <c r="B5" i="6"/>
  <c r="I13" i="8"/>
  <c r="Q13" i="8" s="1"/>
  <c r="CI4" i="8"/>
  <c r="I4" i="8"/>
  <c r="DK2" i="8"/>
  <c r="AK2" i="8"/>
  <c r="AK56" i="2"/>
  <c r="AH56" i="2"/>
  <c r="AK55" i="2"/>
  <c r="AH55" i="2"/>
  <c r="AK54" i="2"/>
  <c r="AH54" i="2"/>
  <c r="AK53" i="2"/>
  <c r="AH53" i="2"/>
  <c r="AK52" i="2"/>
  <c r="AH52" i="2"/>
  <c r="AK51" i="2"/>
  <c r="AH51" i="2"/>
  <c r="AK50" i="2"/>
  <c r="AH50" i="2"/>
  <c r="AK49" i="2"/>
  <c r="AH49" i="2"/>
  <c r="AK48" i="2"/>
  <c r="AH48" i="2"/>
  <c r="AK47" i="2"/>
  <c r="AH47" i="2"/>
  <c r="AK46" i="2"/>
  <c r="AK45" i="2"/>
  <c r="AH45" i="2"/>
  <c r="AK44" i="2"/>
  <c r="AH44" i="2"/>
  <c r="AK43" i="2"/>
  <c r="AH43" i="2"/>
  <c r="AK42" i="2"/>
  <c r="AH42" i="2"/>
  <c r="AK41" i="2"/>
  <c r="AH41" i="2"/>
  <c r="AK40" i="2"/>
  <c r="AH40" i="2"/>
  <c r="AK39" i="2"/>
  <c r="AH39" i="2"/>
  <c r="AK38" i="2"/>
  <c r="AH37" i="2"/>
  <c r="AK36" i="2"/>
  <c r="AH36" i="2"/>
  <c r="AK35" i="2"/>
  <c r="AH35" i="2"/>
  <c r="AK34" i="2"/>
  <c r="AH34" i="2"/>
  <c r="AK33" i="2"/>
  <c r="AH33" i="2"/>
  <c r="AK32" i="2"/>
  <c r="AH32" i="2"/>
  <c r="AK31" i="2"/>
  <c r="AH31" i="2"/>
  <c r="AK30" i="2"/>
  <c r="AH30" i="2"/>
  <c r="AK29" i="2"/>
  <c r="AH29" i="2"/>
  <c r="O10" i="4"/>
  <c r="AN6" i="4"/>
  <c r="AN5" i="4"/>
  <c r="AB6" i="4"/>
  <c r="AB5" i="4"/>
  <c r="AB4" i="4"/>
  <c r="F10" i="4"/>
  <c r="F9" i="4"/>
  <c r="F8" i="4"/>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O56" i="2"/>
  <c r="L56" i="2"/>
  <c r="M56" i="2" s="1"/>
  <c r="O55" i="2"/>
  <c r="L55" i="2"/>
  <c r="M55" i="2" s="1"/>
  <c r="O54" i="2"/>
  <c r="L54" i="2"/>
  <c r="M54" i="2" s="1"/>
  <c r="O53" i="2"/>
  <c r="L53" i="2"/>
  <c r="M53" i="2" s="1"/>
  <c r="O52" i="2"/>
  <c r="L52" i="2"/>
  <c r="M52" i="2" s="1"/>
  <c r="O51" i="2"/>
  <c r="L51" i="2"/>
  <c r="M51" i="2" s="1"/>
  <c r="O50" i="2"/>
  <c r="L50" i="2"/>
  <c r="M50" i="2" s="1"/>
  <c r="O49" i="2"/>
  <c r="L49" i="2"/>
  <c r="M49" i="2" s="1"/>
  <c r="O48" i="2"/>
  <c r="L48" i="2"/>
  <c r="M48" i="2" s="1"/>
  <c r="O47" i="2"/>
  <c r="L47" i="2"/>
  <c r="M47" i="2" s="1"/>
  <c r="O46" i="2"/>
  <c r="L46" i="2"/>
  <c r="M46" i="2" s="1"/>
  <c r="O45" i="2"/>
  <c r="L45" i="2"/>
  <c r="M45" i="2" s="1"/>
  <c r="O44" i="2"/>
  <c r="L44" i="2"/>
  <c r="M44" i="2" s="1"/>
  <c r="O43" i="2"/>
  <c r="L43" i="2"/>
  <c r="M43" i="2" s="1"/>
  <c r="O42" i="2"/>
  <c r="L42" i="2"/>
  <c r="M42" i="2" s="1"/>
  <c r="O41" i="2"/>
  <c r="L41" i="2"/>
  <c r="M41" i="2" s="1"/>
  <c r="O40" i="2"/>
  <c r="L40" i="2"/>
  <c r="M40" i="2" s="1"/>
  <c r="O39" i="2"/>
  <c r="L39" i="2"/>
  <c r="M39" i="2" s="1"/>
  <c r="O38" i="2"/>
  <c r="L38" i="2"/>
  <c r="M38" i="2" s="1"/>
  <c r="O37" i="2"/>
  <c r="L37" i="2"/>
  <c r="M37" i="2" s="1"/>
  <c r="O36" i="2"/>
  <c r="L36" i="2"/>
  <c r="M36" i="2" s="1"/>
  <c r="O35" i="2"/>
  <c r="L35" i="2"/>
  <c r="M35" i="2" s="1"/>
  <c r="O34" i="2"/>
  <c r="L34" i="2"/>
  <c r="M34" i="2" s="1"/>
  <c r="O33" i="2"/>
  <c r="L33" i="2"/>
  <c r="M33" i="2" s="1"/>
  <c r="O32" i="2"/>
  <c r="L32" i="2"/>
  <c r="M32" i="2" s="1"/>
  <c r="O31" i="2"/>
  <c r="L31" i="2"/>
  <c r="M31" i="2" s="1"/>
  <c r="O30" i="2"/>
  <c r="L30" i="2"/>
  <c r="M30" i="2" s="1"/>
  <c r="O29" i="2"/>
  <c r="L29" i="2"/>
  <c r="M29" i="2" s="1"/>
  <c r="O28" i="2"/>
  <c r="L28" i="2"/>
  <c r="M28" i="2" s="1"/>
  <c r="O27" i="2"/>
  <c r="L27" i="2"/>
  <c r="M27" i="2" s="1"/>
  <c r="AC7" i="2"/>
  <c r="AD7" i="2" s="1"/>
  <c r="AC8" i="2"/>
  <c r="AD8" i="2" s="1"/>
  <c r="AC9" i="2"/>
  <c r="AD9" i="2" s="1"/>
  <c r="AC10" i="2"/>
  <c r="AD10" i="2" s="1"/>
  <c r="AC11" i="2"/>
  <c r="AD11" i="2" s="1"/>
  <c r="AC12" i="2"/>
  <c r="AD12" i="2" s="1"/>
  <c r="AC13" i="2"/>
  <c r="AD13" i="2" s="1"/>
  <c r="AC14" i="2"/>
  <c r="AD14" i="2" s="1"/>
  <c r="AC15" i="2"/>
  <c r="AD15" i="2" s="1"/>
  <c r="AC16" i="2"/>
  <c r="AD16" i="2" s="1"/>
  <c r="AC17" i="2"/>
  <c r="AD17" i="2" s="1"/>
  <c r="AC18" i="2"/>
  <c r="AD18" i="2" s="1"/>
  <c r="AC19" i="2"/>
  <c r="AD19" i="2" s="1"/>
  <c r="AC20" i="2"/>
  <c r="AD20" i="2" s="1"/>
  <c r="AC21" i="2"/>
  <c r="AD21" i="2" s="1"/>
  <c r="AC22" i="2"/>
  <c r="AD22" i="2" s="1"/>
  <c r="AC23" i="2"/>
  <c r="AD23" i="2" s="1"/>
  <c r="AC24" i="2"/>
  <c r="AD24" i="2" s="1"/>
  <c r="AC25" i="2"/>
  <c r="AD25" i="2" s="1"/>
  <c r="AC26" i="2"/>
  <c r="AD26" i="2" s="1"/>
  <c r="AC27" i="2"/>
  <c r="AD27" i="2"/>
  <c r="AC28" i="2"/>
  <c r="AD28" i="2" s="1"/>
  <c r="AC29" i="2"/>
  <c r="AD29" i="2"/>
  <c r="AC30" i="2"/>
  <c r="AD30" i="2" s="1"/>
  <c r="AC31" i="2"/>
  <c r="AD31" i="2" s="1"/>
  <c r="AC32" i="2"/>
  <c r="AD32" i="2" s="1"/>
  <c r="AC33" i="2"/>
  <c r="AD33" i="2" s="1"/>
  <c r="AC34" i="2"/>
  <c r="AD34" i="2" s="1"/>
  <c r="AC35" i="2"/>
  <c r="AD35" i="2" s="1"/>
  <c r="AC36" i="2"/>
  <c r="AD36" i="2" s="1"/>
  <c r="AC37" i="2"/>
  <c r="AD37" i="2" s="1"/>
  <c r="AC38" i="2"/>
  <c r="AD38" i="2" s="1"/>
  <c r="AC39" i="2"/>
  <c r="AD39" i="2" s="1"/>
  <c r="AC40" i="2"/>
  <c r="AD40" i="2" s="1"/>
  <c r="AC41" i="2"/>
  <c r="AD41" i="2"/>
  <c r="AC42" i="2"/>
  <c r="AD42" i="2" s="1"/>
  <c r="AC43" i="2"/>
  <c r="AD43" i="2" s="1"/>
  <c r="AC44" i="2"/>
  <c r="AD44" i="2" s="1"/>
  <c r="AC45" i="2"/>
  <c r="AD45" i="2"/>
  <c r="AC46" i="2"/>
  <c r="AD46" i="2" s="1"/>
  <c r="AC47" i="2"/>
  <c r="AD47" i="2" s="1"/>
  <c r="AC48" i="2"/>
  <c r="AD48" i="2" s="1"/>
  <c r="AC49" i="2"/>
  <c r="AD49" i="2"/>
  <c r="AC50" i="2"/>
  <c r="AD50" i="2" s="1"/>
  <c r="AC51" i="2"/>
  <c r="AD51" i="2"/>
  <c r="AC52" i="2"/>
  <c r="AD52" i="2" s="1"/>
  <c r="AC53" i="2"/>
  <c r="AD53" i="2"/>
  <c r="AC54" i="2"/>
  <c r="AD54" i="2" s="1"/>
  <c r="AC55" i="2"/>
  <c r="AD55" i="2" s="1"/>
  <c r="AC56" i="2"/>
  <c r="AD56" i="2" s="1"/>
  <c r="AJ38" i="2"/>
  <c r="AI38" i="2"/>
  <c r="AJ31" i="2"/>
  <c r="AN31" i="2"/>
  <c r="AI31" i="2"/>
  <c r="AM45" i="2"/>
  <c r="AL45" i="2"/>
  <c r="AJ46" i="2"/>
  <c r="AI46" i="2"/>
  <c r="AH38" i="2"/>
  <c r="AH46" i="2"/>
  <c r="G61" i="10"/>
  <c r="BG17" i="1"/>
  <c r="BH17" i="1" s="1"/>
  <c r="AJ39" i="2"/>
  <c r="AI39" i="2"/>
  <c r="AM53" i="2"/>
  <c r="AL53" i="2"/>
  <c r="AJ54" i="2"/>
  <c r="AI54" i="2"/>
  <c r="AM37" i="2"/>
  <c r="AL37" i="2"/>
  <c r="AJ55" i="2"/>
  <c r="AI55" i="2"/>
  <c r="AK37" i="2"/>
  <c r="V10" i="5"/>
  <c r="AM29" i="2"/>
  <c r="AL29" i="2"/>
  <c r="AJ30" i="2"/>
  <c r="AI30" i="2"/>
  <c r="AJ47" i="2"/>
  <c r="AI47" i="2"/>
  <c r="AK20" i="2"/>
  <c r="I48" i="4"/>
  <c r="AN33" i="2"/>
  <c r="AI26" i="2"/>
  <c r="AJ26" i="2" s="1"/>
  <c r="AN38" i="2" l="1"/>
  <c r="AN43" i="2"/>
  <c r="E42" i="10" s="1"/>
  <c r="AN45" i="2"/>
  <c r="AN54" i="2"/>
  <c r="AN37" i="2"/>
  <c r="E35" i="3" s="1"/>
  <c r="E180" i="3" s="1"/>
  <c r="AN46" i="2"/>
  <c r="E45" i="10" s="1"/>
  <c r="AN51" i="2"/>
  <c r="E36" i="10"/>
  <c r="AN50" i="2"/>
  <c r="E41" i="10"/>
  <c r="E40" i="3"/>
  <c r="E185" i="3" s="1"/>
  <c r="E37" i="10"/>
  <c r="E36" i="3"/>
  <c r="E181" i="3" s="1"/>
  <c r="E44" i="10"/>
  <c r="E43" i="3"/>
  <c r="E188" i="3" s="1"/>
  <c r="E53" i="10"/>
  <c r="E52" i="3"/>
  <c r="E197" i="3" s="1"/>
  <c r="E50" i="10"/>
  <c r="E49" i="3"/>
  <c r="E194" i="3" s="1"/>
  <c r="AN30" i="2"/>
  <c r="C52" i="3"/>
  <c r="C197" i="3" s="1"/>
  <c r="C53" i="10"/>
  <c r="C48" i="3"/>
  <c r="C193" i="3" s="1"/>
  <c r="C49" i="10"/>
  <c r="C44" i="3"/>
  <c r="C189" i="3" s="1"/>
  <c r="C45" i="10"/>
  <c r="C40" i="3"/>
  <c r="C185" i="3" s="1"/>
  <c r="C41" i="10"/>
  <c r="C36" i="3"/>
  <c r="C181" i="3" s="1"/>
  <c r="C37" i="10"/>
  <c r="C33" i="10"/>
  <c r="C32" i="3"/>
  <c r="C177" i="3" s="1"/>
  <c r="C29" i="10"/>
  <c r="C28" i="3"/>
  <c r="C173" i="3" s="1"/>
  <c r="C25" i="10"/>
  <c r="C24" i="3"/>
  <c r="C169" i="3" s="1"/>
  <c r="C20" i="3"/>
  <c r="C165" i="3" s="1"/>
  <c r="C21" i="10"/>
  <c r="C16" i="3"/>
  <c r="C161" i="3" s="1"/>
  <c r="C17" i="10"/>
  <c r="C12" i="3"/>
  <c r="C157" i="3" s="1"/>
  <c r="C13" i="10"/>
  <c r="C8" i="3"/>
  <c r="C153" i="3" s="1"/>
  <c r="C9" i="10"/>
  <c r="AN34" i="2"/>
  <c r="C51" i="3"/>
  <c r="C196" i="3" s="1"/>
  <c r="C52" i="10"/>
  <c r="C47" i="3"/>
  <c r="C192" i="3" s="1"/>
  <c r="C48" i="10"/>
  <c r="C44" i="10"/>
  <c r="C43" i="3"/>
  <c r="C188" i="3" s="1"/>
  <c r="C39" i="3"/>
  <c r="C184" i="3" s="1"/>
  <c r="C40" i="10"/>
  <c r="C35" i="3"/>
  <c r="C180" i="3" s="1"/>
  <c r="C36" i="10"/>
  <c r="C31" i="3"/>
  <c r="C176" i="3" s="1"/>
  <c r="C32" i="10"/>
  <c r="C27" i="3"/>
  <c r="C172" i="3" s="1"/>
  <c r="C28" i="10"/>
  <c r="C23" i="3"/>
  <c r="C168" i="3" s="1"/>
  <c r="C24" i="10"/>
  <c r="C19" i="3"/>
  <c r="C164" i="3" s="1"/>
  <c r="C20" i="10"/>
  <c r="C16" i="10"/>
  <c r="C15" i="3"/>
  <c r="C160" i="3" s="1"/>
  <c r="C12" i="10"/>
  <c r="C11" i="3"/>
  <c r="C156" i="3" s="1"/>
  <c r="C8" i="10"/>
  <c r="C7" i="3"/>
  <c r="C152" i="3" s="1"/>
  <c r="AN27" i="2"/>
  <c r="E31" i="10"/>
  <c r="E30" i="3"/>
  <c r="E175" i="3" s="1"/>
  <c r="AN39" i="2"/>
  <c r="AN40" i="2"/>
  <c r="AN47" i="2"/>
  <c r="AN48" i="2"/>
  <c r="AN55" i="2"/>
  <c r="AN56" i="2"/>
  <c r="C50" i="3"/>
  <c r="C195" i="3" s="1"/>
  <c r="C51" i="10"/>
  <c r="C46" i="3"/>
  <c r="C191" i="3" s="1"/>
  <c r="C47" i="10"/>
  <c r="C42" i="3"/>
  <c r="C187" i="3" s="1"/>
  <c r="C43" i="10"/>
  <c r="C38" i="3"/>
  <c r="C183" i="3" s="1"/>
  <c r="C39" i="10"/>
  <c r="C34" i="3"/>
  <c r="C179" i="3" s="1"/>
  <c r="C35" i="10"/>
  <c r="C30" i="3"/>
  <c r="C175" i="3" s="1"/>
  <c r="C31" i="10"/>
  <c r="C26" i="3"/>
  <c r="C171" i="3" s="1"/>
  <c r="C27" i="10"/>
  <c r="C22" i="3"/>
  <c r="C167" i="3" s="1"/>
  <c r="C23" i="10"/>
  <c r="C19" i="10"/>
  <c r="C18" i="3"/>
  <c r="C163" i="3" s="1"/>
  <c r="C15" i="10"/>
  <c r="C14" i="3"/>
  <c r="C159" i="3" s="1"/>
  <c r="C10" i="3"/>
  <c r="C155" i="3" s="1"/>
  <c r="C11" i="10"/>
  <c r="C7" i="10"/>
  <c r="C6" i="3"/>
  <c r="C151" i="3" s="1"/>
  <c r="E32" i="10"/>
  <c r="E31" i="3"/>
  <c r="E176" i="3" s="1"/>
  <c r="AN53" i="2"/>
  <c r="E30" i="10"/>
  <c r="E29" i="3"/>
  <c r="E174" i="3" s="1"/>
  <c r="AI50" i="2"/>
  <c r="AL30" i="2"/>
  <c r="AL34" i="2"/>
  <c r="AK22" i="2"/>
  <c r="AM22" i="2" s="1"/>
  <c r="AN29" i="2"/>
  <c r="AN36" i="2"/>
  <c r="AN44" i="2"/>
  <c r="AN52" i="2"/>
  <c r="C53" i="3"/>
  <c r="C198" i="3" s="1"/>
  <c r="C54" i="10"/>
  <c r="C49" i="3"/>
  <c r="C194" i="3" s="1"/>
  <c r="C50" i="10"/>
  <c r="C45" i="3"/>
  <c r="C190" i="3" s="1"/>
  <c r="C46" i="10"/>
  <c r="C41" i="3"/>
  <c r="C186" i="3" s="1"/>
  <c r="C42" i="10"/>
  <c r="C37" i="3"/>
  <c r="C182" i="3" s="1"/>
  <c r="C38" i="10"/>
  <c r="C34" i="10"/>
  <c r="C33" i="3"/>
  <c r="C178" i="3" s="1"/>
  <c r="C29" i="3"/>
  <c r="C174" i="3" s="1"/>
  <c r="C30" i="10"/>
  <c r="C25" i="3"/>
  <c r="C170" i="3" s="1"/>
  <c r="C26" i="10"/>
  <c r="C21" i="3"/>
  <c r="C166" i="3" s="1"/>
  <c r="C22" i="10"/>
  <c r="C17" i="3"/>
  <c r="C162" i="3" s="1"/>
  <c r="C18" i="10"/>
  <c r="C13" i="3"/>
  <c r="C158" i="3" s="1"/>
  <c r="C14" i="10"/>
  <c r="C9" i="3"/>
  <c r="C154" i="3" s="1"/>
  <c r="C10" i="10"/>
  <c r="C54" i="3"/>
  <c r="C199" i="3" s="1"/>
  <c r="C55" i="10"/>
  <c r="I21" i="6"/>
  <c r="Q156" i="7"/>
  <c r="L18" i="6" s="1"/>
  <c r="O21" i="6"/>
  <c r="O18" i="6"/>
  <c r="I14" i="6"/>
  <c r="C14" i="6"/>
  <c r="R152" i="7"/>
  <c r="O14" i="6"/>
  <c r="T152" i="7"/>
  <c r="U14" i="6" s="1"/>
  <c r="T156" i="7"/>
  <c r="U18" i="6" s="1"/>
  <c r="D18" i="6"/>
  <c r="Q152" i="7"/>
  <c r="L14" i="6" s="1"/>
  <c r="S152" i="7"/>
  <c r="P152" i="7"/>
  <c r="J14" i="6" s="1"/>
  <c r="F18" i="6"/>
  <c r="D14" i="6"/>
  <c r="I18" i="6"/>
  <c r="R156" i="7"/>
  <c r="N152" i="7"/>
  <c r="O152" i="7" s="1"/>
  <c r="K14" i="6" s="1"/>
  <c r="P156" i="7"/>
  <c r="J18" i="6" s="1"/>
  <c r="F20" i="6"/>
  <c r="AN28" i="2"/>
  <c r="AN41" i="2"/>
  <c r="AN49" i="2"/>
  <c r="AN35" i="2"/>
  <c r="AC194" i="3"/>
  <c r="T13" i="8"/>
  <c r="S156" i="7"/>
  <c r="C18" i="6"/>
  <c r="BG9" i="1"/>
  <c r="AA163" i="3"/>
  <c r="AB7" i="7"/>
  <c r="BG20" i="1"/>
  <c r="AA188" i="3"/>
  <c r="AA157" i="3"/>
  <c r="I176" i="3"/>
  <c r="AA160" i="3"/>
  <c r="O20" i="6"/>
  <c r="R158" i="7"/>
  <c r="S158" i="7"/>
  <c r="I20" i="6"/>
  <c r="T158" i="7"/>
  <c r="U20" i="6" s="1"/>
  <c r="C20" i="6"/>
  <c r="P158" i="7"/>
  <c r="J20" i="6" s="1"/>
  <c r="D20" i="6"/>
  <c r="N158" i="7"/>
  <c r="O158" i="7" s="1"/>
  <c r="K20" i="6" s="1"/>
  <c r="BD14" i="1"/>
  <c r="BC9" i="1"/>
  <c r="I50" i="4"/>
  <c r="S161" i="7"/>
  <c r="P161" i="7"/>
  <c r="J23" i="6" s="1"/>
  <c r="N161" i="7"/>
  <c r="O161" i="7" s="1"/>
  <c r="K23" i="6" s="1"/>
  <c r="R161" i="7"/>
  <c r="O23" i="6"/>
  <c r="T161" i="7"/>
  <c r="U23" i="6" s="1"/>
  <c r="D23" i="6"/>
  <c r="I23" i="6"/>
  <c r="C23" i="6"/>
  <c r="F23" i="6"/>
  <c r="S163" i="7"/>
  <c r="S154" i="7"/>
  <c r="D25" i="6"/>
  <c r="R163" i="7"/>
  <c r="O25" i="6"/>
  <c r="I29" i="6"/>
  <c r="I25" i="6"/>
  <c r="I19" i="6"/>
  <c r="O29" i="6"/>
  <c r="N162" i="7"/>
  <c r="O162" i="7" s="1"/>
  <c r="K24" i="6" s="1"/>
  <c r="C27" i="6"/>
  <c r="P157" i="7"/>
  <c r="J19" i="6" s="1"/>
  <c r="O24" i="6"/>
  <c r="R162" i="7"/>
  <c r="C19" i="6"/>
  <c r="C30" i="6"/>
  <c r="N165" i="7"/>
  <c r="O165" i="7" s="1"/>
  <c r="K27" i="6" s="1"/>
  <c r="R165" i="7"/>
  <c r="D21" i="6"/>
  <c r="Q162" i="7"/>
  <c r="L24" i="6" s="1"/>
  <c r="Q157" i="7"/>
  <c r="L19" i="6" s="1"/>
  <c r="AB8" i="10"/>
  <c r="M7" i="10" s="1"/>
  <c r="I1" i="5" s="1"/>
  <c r="T164" i="7"/>
  <c r="U26" i="6" s="1"/>
  <c r="P164" i="7"/>
  <c r="J26" i="6" s="1"/>
  <c r="F26" i="6"/>
  <c r="T157" i="7"/>
  <c r="U19" i="6" s="1"/>
  <c r="N169" i="7"/>
  <c r="O169" i="7" s="1"/>
  <c r="K31" i="6" s="1"/>
  <c r="S162" i="7"/>
  <c r="C16" i="6"/>
  <c r="N157" i="7"/>
  <c r="O157" i="7" s="1"/>
  <c r="K19" i="6" s="1"/>
  <c r="D24" i="6"/>
  <c r="D31" i="6"/>
  <c r="I12" i="6"/>
  <c r="F24" i="6"/>
  <c r="BF6" i="1"/>
  <c r="BE9" i="1"/>
  <c r="BE14" i="1"/>
  <c r="BF14" i="1"/>
  <c r="BH14" i="1" s="1"/>
  <c r="T14" i="8"/>
  <c r="AH8" i="2"/>
  <c r="AJ8" i="2" s="1"/>
  <c r="AM12" i="2"/>
  <c r="AK10" i="2"/>
  <c r="AM10" i="2" s="1"/>
  <c r="AL18" i="2"/>
  <c r="AM18" i="2" s="1"/>
  <c r="AN18" i="2" s="1"/>
  <c r="AL19" i="2"/>
  <c r="AM19" i="2" s="1"/>
  <c r="AI11" i="2"/>
  <c r="AJ11" i="2" s="1"/>
  <c r="Q14" i="8"/>
  <c r="AO13" i="8"/>
  <c r="BG11" i="1"/>
  <c r="BF11" i="1"/>
  <c r="BH11" i="1" s="1"/>
  <c r="BC6" i="1"/>
  <c r="BE6" i="1" s="1"/>
  <c r="AL24" i="2"/>
  <c r="AM24" i="2" s="1"/>
  <c r="AH25" i="2"/>
  <c r="AI21" i="2"/>
  <c r="AI23" i="2"/>
  <c r="AL9" i="2"/>
  <c r="AM9" i="2" s="1"/>
  <c r="H61" i="10"/>
  <c r="AM20" i="2"/>
  <c r="AJ21" i="2"/>
  <c r="AL26" i="2"/>
  <c r="AM26" i="2" s="1"/>
  <c r="AN26" i="2" s="1"/>
  <c r="AL21" i="2"/>
  <c r="AJ25" i="2"/>
  <c r="AK25" i="2"/>
  <c r="AM25" i="2" s="1"/>
  <c r="AK13" i="2"/>
  <c r="AM13" i="2" s="1"/>
  <c r="AK8" i="2"/>
  <c r="AM8" i="2" s="1"/>
  <c r="AC5" i="2"/>
  <c r="AK15" i="2"/>
  <c r="AM15" i="2" s="1"/>
  <c r="AH12" i="2"/>
  <c r="AJ12" i="2" s="1"/>
  <c r="AH19" i="2"/>
  <c r="AJ19" i="2" s="1"/>
  <c r="AI14" i="2"/>
  <c r="AJ14" i="2" s="1"/>
  <c r="AH10" i="2"/>
  <c r="AJ10" i="2" s="1"/>
  <c r="N168" i="7"/>
  <c r="O168" i="7" s="1"/>
  <c r="K30" i="6" s="1"/>
  <c r="T153" i="7"/>
  <c r="U15" i="6" s="1"/>
  <c r="P153" i="7"/>
  <c r="J15" i="6" s="1"/>
  <c r="D28" i="6"/>
  <c r="T168" i="7"/>
  <c r="U30" i="6" s="1"/>
  <c r="O30" i="6"/>
  <c r="I13" i="6"/>
  <c r="I22" i="6"/>
  <c r="S166" i="7"/>
  <c r="T166" i="7"/>
  <c r="U28" i="6" s="1"/>
  <c r="S169" i="7"/>
  <c r="S150" i="7"/>
  <c r="R159" i="7"/>
  <c r="F16" i="6"/>
  <c r="D19" i="6"/>
  <c r="O19" i="6"/>
  <c r="D22" i="6"/>
  <c r="I24" i="6"/>
  <c r="T162" i="7"/>
  <c r="U24" i="6" s="1"/>
  <c r="F27" i="6"/>
  <c r="O31" i="6"/>
  <c r="N164" i="7"/>
  <c r="O164" i="7" s="1"/>
  <c r="K26" i="6" s="1"/>
  <c r="S157" i="7"/>
  <c r="I27" i="6"/>
  <c r="T169" i="7"/>
  <c r="U31" i="6" s="1"/>
  <c r="R157" i="7"/>
  <c r="C15" i="6"/>
  <c r="O16" i="6"/>
  <c r="C24" i="6"/>
  <c r="O27" i="6"/>
  <c r="D30" i="6"/>
  <c r="P154" i="10"/>
  <c r="Q13" i="5" s="1"/>
  <c r="T154" i="10"/>
  <c r="N158" i="10"/>
  <c r="O158" i="10" s="1"/>
  <c r="S158" i="10"/>
  <c r="R162" i="10"/>
  <c r="P166" i="10"/>
  <c r="Q25" i="5" s="1"/>
  <c r="T166" i="10"/>
  <c r="N170" i="10"/>
  <c r="O170" i="10" s="1"/>
  <c r="S170" i="10"/>
  <c r="P158" i="10"/>
  <c r="Q17" i="5" s="1"/>
  <c r="T158" i="10"/>
  <c r="N162" i="10"/>
  <c r="O162" i="10" s="1"/>
  <c r="S162" i="10"/>
  <c r="Q166" i="10"/>
  <c r="P170" i="10"/>
  <c r="Q29" i="5" s="1"/>
  <c r="T170" i="10"/>
  <c r="P162" i="10"/>
  <c r="Q21" i="5" s="1"/>
  <c r="T162" i="10"/>
  <c r="AB163" i="3"/>
  <c r="Q153" i="10"/>
  <c r="Q151" i="10"/>
  <c r="Q155" i="10"/>
  <c r="T157" i="10"/>
  <c r="P159" i="10"/>
  <c r="Q18" i="5" s="1"/>
  <c r="T159" i="10"/>
  <c r="P163" i="10"/>
  <c r="Q22" i="5" s="1"/>
  <c r="T163" i="10"/>
  <c r="N167" i="10"/>
  <c r="O167" i="10" s="1"/>
  <c r="S167" i="10"/>
  <c r="S151" i="10"/>
  <c r="N155" i="10"/>
  <c r="O155" i="10" s="1"/>
  <c r="R163" i="10"/>
  <c r="S169" i="10"/>
  <c r="P166" i="7"/>
  <c r="J28" i="6" s="1"/>
  <c r="C12" i="6"/>
  <c r="Q160" i="7"/>
  <c r="L22" i="6" s="1"/>
  <c r="I30" i="6"/>
  <c r="S153" i="7"/>
  <c r="F30" i="6"/>
  <c r="S168" i="7"/>
  <c r="R153" i="7"/>
  <c r="N153" i="7"/>
  <c r="O153" i="7" s="1"/>
  <c r="K15" i="6" s="1"/>
  <c r="D17" i="6"/>
  <c r="N166" i="7"/>
  <c r="O166" i="7" s="1"/>
  <c r="P168" i="7"/>
  <c r="J30" i="6" s="1"/>
  <c r="C26" i="6"/>
  <c r="Q168" i="7"/>
  <c r="L30" i="6" s="1"/>
  <c r="C13" i="6"/>
  <c r="F15" i="6"/>
  <c r="O22" i="6"/>
  <c r="O26" i="6"/>
  <c r="I28" i="6"/>
  <c r="C22" i="6"/>
  <c r="I26" i="6"/>
  <c r="I15" i="6"/>
  <c r="S165" i="7"/>
  <c r="I31" i="6"/>
  <c r="S151" i="7"/>
  <c r="R154" i="7"/>
  <c r="R160" i="7"/>
  <c r="R166" i="7"/>
  <c r="R169" i="7"/>
  <c r="P150" i="7"/>
  <c r="J12" i="6" s="1"/>
  <c r="O13" i="6"/>
  <c r="D15" i="6"/>
  <c r="D16" i="6"/>
  <c r="P154" i="7"/>
  <c r="J16" i="6" s="1"/>
  <c r="T154" i="7"/>
  <c r="U16" i="6" s="1"/>
  <c r="D26" i="6"/>
  <c r="D27" i="6"/>
  <c r="C28" i="6"/>
  <c r="O28" i="6"/>
  <c r="P169" i="7"/>
  <c r="J31" i="6" s="1"/>
  <c r="Q154" i="7"/>
  <c r="L16" i="6" s="1"/>
  <c r="I17" i="6"/>
  <c r="T160" i="7"/>
  <c r="U22" i="6" s="1"/>
  <c r="N160" i="7"/>
  <c r="O160" i="7" s="1"/>
  <c r="K22" i="6" s="1"/>
  <c r="Q164" i="7"/>
  <c r="L26" i="6" s="1"/>
  <c r="T165" i="7"/>
  <c r="U27" i="6" s="1"/>
  <c r="C31" i="6"/>
  <c r="F22" i="6"/>
  <c r="S160" i="7"/>
  <c r="R155" i="7"/>
  <c r="S164" i="7"/>
  <c r="R167" i="7"/>
  <c r="N150" i="7"/>
  <c r="O150" i="7" s="1"/>
  <c r="K12" i="6" s="1"/>
  <c r="O15" i="6"/>
  <c r="I16" i="6"/>
  <c r="O17" i="6"/>
  <c r="P165" i="7"/>
  <c r="J27" i="6" s="1"/>
  <c r="F28" i="6"/>
  <c r="K28" i="6"/>
  <c r="D29" i="6"/>
  <c r="D12" i="6"/>
  <c r="T163" i="7"/>
  <c r="U25" i="6" s="1"/>
  <c r="T155" i="7"/>
  <c r="U17" i="6" s="1"/>
  <c r="S167" i="7"/>
  <c r="R151" i="7"/>
  <c r="S155" i="7"/>
  <c r="O12" i="6"/>
  <c r="F13" i="6"/>
  <c r="P151" i="7"/>
  <c r="J13" i="6" s="1"/>
  <c r="C17" i="6"/>
  <c r="P155" i="7"/>
  <c r="J17" i="6" s="1"/>
  <c r="C21" i="6"/>
  <c r="P159" i="7"/>
  <c r="J21" i="6" s="1"/>
  <c r="F25" i="6"/>
  <c r="N163" i="7"/>
  <c r="O163" i="7" s="1"/>
  <c r="K25" i="6" s="1"/>
  <c r="C29" i="6"/>
  <c r="P167" i="7"/>
  <c r="J29" i="6" s="1"/>
  <c r="Q167" i="7"/>
  <c r="L29" i="6" s="1"/>
  <c r="Q159" i="7"/>
  <c r="L21" i="6" s="1"/>
  <c r="Q151" i="7"/>
  <c r="L13" i="6" s="1"/>
  <c r="T167" i="7"/>
  <c r="U29" i="6" s="1"/>
  <c r="T159" i="7"/>
  <c r="U21" i="6" s="1"/>
  <c r="T151" i="7"/>
  <c r="U13" i="6" s="1"/>
  <c r="R150" i="7"/>
  <c r="S159" i="7"/>
  <c r="F12" i="6"/>
  <c r="T150" i="7"/>
  <c r="U12" i="6" s="1"/>
  <c r="D13" i="6"/>
  <c r="F17" i="6"/>
  <c r="N155" i="7"/>
  <c r="O155" i="7" s="1"/>
  <c r="K17" i="6" s="1"/>
  <c r="F21" i="6"/>
  <c r="C25" i="6"/>
  <c r="P163" i="7"/>
  <c r="J25" i="6" s="1"/>
  <c r="F29" i="6"/>
  <c r="F31" i="6"/>
  <c r="E3" i="7"/>
  <c r="AA159" i="10"/>
  <c r="AA153" i="10"/>
  <c r="R152" i="10"/>
  <c r="N165" i="10"/>
  <c r="O165" i="10" s="1"/>
  <c r="S161" i="10"/>
  <c r="T169" i="10"/>
  <c r="R23" i="5"/>
  <c r="V18" i="5"/>
  <c r="V21" i="5"/>
  <c r="R25" i="5"/>
  <c r="R27" i="5"/>
  <c r="V29" i="5"/>
  <c r="V24" i="5"/>
  <c r="R26" i="5"/>
  <c r="R28" i="5"/>
  <c r="AB160" i="10"/>
  <c r="AB167" i="10"/>
  <c r="AA164" i="10"/>
  <c r="AB168" i="10"/>
  <c r="Q156" i="10"/>
  <c r="Q164" i="10"/>
  <c r="S168" i="10"/>
  <c r="AB166" i="10"/>
  <c r="AA157" i="10"/>
  <c r="AA165" i="10"/>
  <c r="AB153" i="10"/>
  <c r="AB161" i="10"/>
  <c r="T153" i="10"/>
  <c r="T161" i="10"/>
  <c r="N168" i="10"/>
  <c r="O168" i="10" s="1"/>
  <c r="R12" i="5"/>
  <c r="R17" i="5"/>
  <c r="N152" i="10"/>
  <c r="O152" i="10" s="1"/>
  <c r="S152" i="10"/>
  <c r="R160" i="10"/>
  <c r="R164" i="10"/>
  <c r="T168" i="10"/>
  <c r="Q152" i="10"/>
  <c r="P153" i="10"/>
  <c r="Q12" i="5" s="1"/>
  <c r="P156" i="10"/>
  <c r="Q15" i="5" s="1"/>
  <c r="T156" i="10"/>
  <c r="P161" i="10"/>
  <c r="Q20" i="5" s="1"/>
  <c r="P164" i="10"/>
  <c r="Q23" i="5" s="1"/>
  <c r="T164" i="10"/>
  <c r="T165" i="10"/>
  <c r="R168" i="10"/>
  <c r="P169" i="10"/>
  <c r="Q28" i="5" s="1"/>
  <c r="AB154" i="10"/>
  <c r="AB158" i="10"/>
  <c r="AB165" i="10"/>
  <c r="R156" i="10"/>
  <c r="P168" i="10"/>
  <c r="Q27" i="5" s="1"/>
  <c r="P152" i="10"/>
  <c r="Q11" i="5" s="1"/>
  <c r="N156" i="10"/>
  <c r="O156" i="10" s="1"/>
  <c r="N161" i="10"/>
  <c r="O161" i="10" s="1"/>
  <c r="N164" i="10"/>
  <c r="O164" i="10" s="1"/>
  <c r="S165" i="10"/>
  <c r="N169" i="10"/>
  <c r="O169" i="10" s="1"/>
  <c r="V22" i="5"/>
  <c r="R169" i="10"/>
  <c r="R165" i="10"/>
  <c r="R161" i="10"/>
  <c r="S160" i="10"/>
  <c r="Q160" i="10"/>
  <c r="N160" i="10"/>
  <c r="O160" i="10" s="1"/>
  <c r="P160" i="10"/>
  <c r="Q19" i="5" s="1"/>
  <c r="Q157" i="10"/>
  <c r="P157" i="10"/>
  <c r="Q16" i="5" s="1"/>
  <c r="N157" i="10"/>
  <c r="O157" i="10" s="1"/>
  <c r="S157" i="10"/>
  <c r="K35" i="10"/>
  <c r="N153" i="10"/>
  <c r="O153" i="10" s="1"/>
  <c r="S153" i="10"/>
  <c r="AE3" i="10"/>
  <c r="C2" i="10" s="1"/>
  <c r="K36" i="10"/>
  <c r="P151" i="10"/>
  <c r="Q10" i="5" s="1"/>
  <c r="AA152" i="3"/>
  <c r="AB159" i="3"/>
  <c r="AB161" i="3"/>
  <c r="AA153" i="3"/>
  <c r="AC176" i="3"/>
  <c r="AB153" i="3"/>
  <c r="AB154" i="3"/>
  <c r="AD5" i="2"/>
  <c r="AK11" i="2"/>
  <c r="AL16" i="2"/>
  <c r="AI17" i="2"/>
  <c r="AJ17" i="2" s="1"/>
  <c r="AI22" i="2"/>
  <c r="AH22" i="2"/>
  <c r="AI24" i="2"/>
  <c r="AJ24" i="2"/>
  <c r="AH9" i="2"/>
  <c r="AI9" i="2"/>
  <c r="AM21" i="2"/>
  <c r="AK16" i="2"/>
  <c r="AK23" i="2"/>
  <c r="AM23" i="2" s="1"/>
  <c r="AN23" i="2" s="1"/>
  <c r="AL7" i="2"/>
  <c r="AM7" i="2" s="1"/>
  <c r="AI13" i="2"/>
  <c r="AI16" i="2"/>
  <c r="AJ16" i="2" s="1"/>
  <c r="AI20" i="2"/>
  <c r="AJ20" i="2" s="1"/>
  <c r="AH7" i="2"/>
  <c r="AJ7" i="2" s="1"/>
  <c r="AL11" i="2"/>
  <c r="AH13" i="2"/>
  <c r="AJ13" i="2" s="1"/>
  <c r="AM14" i="2"/>
  <c r="AL14" i="2"/>
  <c r="AH15" i="2"/>
  <c r="AJ15" i="2"/>
  <c r="AM17" i="2"/>
  <c r="AL17" i="2"/>
  <c r="BE20" i="1"/>
  <c r="BD20" i="1"/>
  <c r="BH20" i="1"/>
  <c r="BC20" i="1"/>
  <c r="BE17" i="1"/>
  <c r="BI17" i="1" s="1"/>
  <c r="BC17" i="1"/>
  <c r="Q12" i="8"/>
  <c r="T12" i="8"/>
  <c r="BD11" i="1"/>
  <c r="BC11" i="1"/>
  <c r="BE11" i="1" s="1"/>
  <c r="BH9" i="1"/>
  <c r="BH6" i="1"/>
  <c r="R14" i="5"/>
  <c r="R13" i="5"/>
  <c r="R16" i="5"/>
  <c r="R11" i="5"/>
  <c r="R19" i="5"/>
  <c r="R20" i="5"/>
  <c r="R15" i="5"/>
  <c r="AB157" i="3"/>
  <c r="AB194" i="3"/>
  <c r="AB152" i="3"/>
  <c r="AB178" i="3"/>
  <c r="AB189" i="3"/>
  <c r="AE151" i="10"/>
  <c r="I194" i="3"/>
  <c r="AB162" i="3"/>
  <c r="AB173" i="3"/>
  <c r="AB185" i="3"/>
  <c r="AA195" i="3"/>
  <c r="AA161" i="3"/>
  <c r="AA185" i="3"/>
  <c r="CQ12" i="8"/>
  <c r="CQ14" i="8"/>
  <c r="Q12" i="4"/>
  <c r="Q13" i="4"/>
  <c r="CQ13" i="8"/>
  <c r="AA189" i="3"/>
  <c r="AB156" i="3"/>
  <c r="AB165" i="3"/>
  <c r="AB181" i="3"/>
  <c r="AB160" i="3"/>
  <c r="AB177" i="3"/>
  <c r="Q14" i="4"/>
  <c r="AA156" i="3" l="1"/>
  <c r="E44" i="3"/>
  <c r="E189" i="3" s="1"/>
  <c r="E41" i="3"/>
  <c r="E186" i="3" s="1"/>
  <c r="E25" i="10"/>
  <c r="E24" i="3"/>
  <c r="E169" i="3" s="1"/>
  <c r="AC68" i="4"/>
  <c r="AF68" i="4"/>
  <c r="AO68" i="4"/>
  <c r="H34" i="10"/>
  <c r="F34" i="10"/>
  <c r="G34" i="10"/>
  <c r="E43" i="10"/>
  <c r="E42" i="3"/>
  <c r="E187" i="3" s="1"/>
  <c r="G23" i="10"/>
  <c r="H23" i="10"/>
  <c r="AF168" i="10" s="1"/>
  <c r="F23" i="10"/>
  <c r="G47" i="10"/>
  <c r="H47" i="10"/>
  <c r="F47" i="10"/>
  <c r="E26" i="10"/>
  <c r="E25" i="3"/>
  <c r="E170" i="3" s="1"/>
  <c r="H44" i="10"/>
  <c r="F44" i="10"/>
  <c r="G44" i="10"/>
  <c r="G45" i="10"/>
  <c r="H45" i="10"/>
  <c r="F45" i="10"/>
  <c r="AF110" i="4"/>
  <c r="AO110" i="4"/>
  <c r="E22" i="10"/>
  <c r="E21" i="3"/>
  <c r="E166" i="3" s="1"/>
  <c r="I166" i="3" s="1"/>
  <c r="AA168" i="10"/>
  <c r="AA151" i="3"/>
  <c r="E48" i="10"/>
  <c r="E47" i="3"/>
  <c r="E192" i="3" s="1"/>
  <c r="G55" i="10"/>
  <c r="H55" i="10"/>
  <c r="F55" i="10"/>
  <c r="H14" i="10"/>
  <c r="F14" i="10"/>
  <c r="G14" i="10"/>
  <c r="H22" i="10"/>
  <c r="F22" i="10"/>
  <c r="G22" i="10"/>
  <c r="H30" i="10"/>
  <c r="F30" i="10"/>
  <c r="G30" i="10"/>
  <c r="H38" i="10"/>
  <c r="F38" i="10"/>
  <c r="G38" i="10"/>
  <c r="H46" i="10"/>
  <c r="AI46" i="10" s="1"/>
  <c r="F46" i="10"/>
  <c r="G46" i="10"/>
  <c r="H54" i="10"/>
  <c r="F54" i="10"/>
  <c r="G54" i="10"/>
  <c r="E35" i="10"/>
  <c r="E34" i="3"/>
  <c r="E179" i="3" s="1"/>
  <c r="E52" i="10"/>
  <c r="E51" i="3"/>
  <c r="E196" i="3" s="1"/>
  <c r="G7" i="10"/>
  <c r="H7" i="10"/>
  <c r="F7" i="10"/>
  <c r="AJ7" i="10" s="1"/>
  <c r="G15" i="10"/>
  <c r="H15" i="10"/>
  <c r="F15" i="10"/>
  <c r="E54" i="10"/>
  <c r="E53" i="3"/>
  <c r="E38" i="10"/>
  <c r="E37" i="3"/>
  <c r="E182" i="3" s="1"/>
  <c r="H24" i="10"/>
  <c r="F24" i="10"/>
  <c r="G24" i="10"/>
  <c r="H32" i="10"/>
  <c r="F32" i="10"/>
  <c r="G32" i="10"/>
  <c r="H40" i="10"/>
  <c r="F40" i="10"/>
  <c r="G40" i="10"/>
  <c r="H48" i="10"/>
  <c r="F48" i="10"/>
  <c r="G48" i="10"/>
  <c r="E33" i="10"/>
  <c r="E32" i="3"/>
  <c r="E177" i="3" s="1"/>
  <c r="G29" i="10"/>
  <c r="H29" i="10"/>
  <c r="F29" i="10"/>
  <c r="E49" i="10"/>
  <c r="E48" i="3"/>
  <c r="E193" i="3" s="1"/>
  <c r="E17" i="10"/>
  <c r="E16" i="3"/>
  <c r="E161" i="3" s="1"/>
  <c r="G31" i="10"/>
  <c r="H31" i="10"/>
  <c r="F31" i="10"/>
  <c r="E55" i="10"/>
  <c r="E54" i="3"/>
  <c r="E199" i="3" s="1"/>
  <c r="G21" i="10"/>
  <c r="H21" i="10"/>
  <c r="F21" i="10"/>
  <c r="AN24" i="2"/>
  <c r="AA154" i="3"/>
  <c r="E40" i="10"/>
  <c r="E39" i="3"/>
  <c r="E184" i="3" s="1"/>
  <c r="E28" i="10"/>
  <c r="E27" i="3"/>
  <c r="E172" i="3" s="1"/>
  <c r="G11" i="10"/>
  <c r="H11" i="10"/>
  <c r="F11" i="10"/>
  <c r="G27" i="10"/>
  <c r="H27" i="10"/>
  <c r="F27" i="10"/>
  <c r="G35" i="10"/>
  <c r="H35" i="10"/>
  <c r="F35" i="10"/>
  <c r="G43" i="10"/>
  <c r="H43" i="10"/>
  <c r="F43" i="10"/>
  <c r="G51" i="10"/>
  <c r="H51" i="10"/>
  <c r="F51" i="10"/>
  <c r="E47" i="10"/>
  <c r="E46" i="3"/>
  <c r="E191" i="3" s="1"/>
  <c r="H8" i="10"/>
  <c r="F8" i="10"/>
  <c r="G8" i="10"/>
  <c r="H16" i="10"/>
  <c r="F16" i="10"/>
  <c r="AJ16" i="10" s="1"/>
  <c r="G16" i="10"/>
  <c r="G9" i="10"/>
  <c r="H9" i="10"/>
  <c r="F9" i="10"/>
  <c r="AJ9" i="10" s="1"/>
  <c r="G17" i="10"/>
  <c r="H17" i="10"/>
  <c r="F17" i="10"/>
  <c r="G41" i="10"/>
  <c r="H41" i="10"/>
  <c r="F41" i="10"/>
  <c r="G49" i="10"/>
  <c r="H49" i="10"/>
  <c r="F49" i="10"/>
  <c r="E29" i="10"/>
  <c r="E28" i="3"/>
  <c r="E173" i="3" s="1"/>
  <c r="G39" i="10"/>
  <c r="H39" i="10"/>
  <c r="F39" i="10"/>
  <c r="E39" i="10"/>
  <c r="E38" i="3"/>
  <c r="E183" i="3" s="1"/>
  <c r="I183" i="3" s="1"/>
  <c r="H12" i="10"/>
  <c r="F12" i="10"/>
  <c r="G12" i="10"/>
  <c r="G13" i="10"/>
  <c r="H13" i="10"/>
  <c r="F13" i="10"/>
  <c r="G37" i="10"/>
  <c r="H37" i="10"/>
  <c r="F37" i="10"/>
  <c r="G53" i="10"/>
  <c r="B53" i="10" s="1"/>
  <c r="H53" i="10"/>
  <c r="F53" i="10"/>
  <c r="AA170" i="3"/>
  <c r="AA159" i="3"/>
  <c r="E34" i="10"/>
  <c r="E33" i="3"/>
  <c r="E178" i="3" s="1"/>
  <c r="E27" i="10"/>
  <c r="E26" i="3"/>
  <c r="E171" i="3" s="1"/>
  <c r="G10" i="10"/>
  <c r="AE155" i="10" s="1"/>
  <c r="F10" i="10"/>
  <c r="H10" i="10"/>
  <c r="G18" i="10"/>
  <c r="F18" i="10"/>
  <c r="H18" i="10"/>
  <c r="H26" i="10"/>
  <c r="F26" i="10"/>
  <c r="G26" i="10"/>
  <c r="H42" i="10"/>
  <c r="F42" i="10"/>
  <c r="G42" i="10"/>
  <c r="H50" i="10"/>
  <c r="F50" i="10"/>
  <c r="G50" i="10"/>
  <c r="E51" i="10"/>
  <c r="E50" i="3"/>
  <c r="E195" i="3" s="1"/>
  <c r="G19" i="10"/>
  <c r="H19" i="10"/>
  <c r="F19" i="10"/>
  <c r="E46" i="10"/>
  <c r="E45" i="3"/>
  <c r="E190" i="3" s="1"/>
  <c r="I190" i="3" s="1"/>
  <c r="H20" i="10"/>
  <c r="F20" i="10"/>
  <c r="G20" i="10"/>
  <c r="H28" i="10"/>
  <c r="F28" i="10"/>
  <c r="G28" i="10"/>
  <c r="H36" i="10"/>
  <c r="F36" i="10"/>
  <c r="G36" i="10"/>
  <c r="H52" i="10"/>
  <c r="F52" i="10"/>
  <c r="G52" i="10"/>
  <c r="G25" i="10"/>
  <c r="H25" i="10"/>
  <c r="F25" i="10"/>
  <c r="G33" i="10"/>
  <c r="H33" i="10"/>
  <c r="F33" i="10"/>
  <c r="P194" i="3"/>
  <c r="AC110" i="4"/>
  <c r="C68" i="4"/>
  <c r="P176" i="3"/>
  <c r="S176" i="3"/>
  <c r="Z68" i="4"/>
  <c r="O176" i="3"/>
  <c r="M176" i="3"/>
  <c r="N176" i="3" s="1"/>
  <c r="E31" i="7"/>
  <c r="F68" i="4"/>
  <c r="W68" i="4"/>
  <c r="H31" i="7"/>
  <c r="G31" i="7"/>
  <c r="B31" i="7" s="1"/>
  <c r="R176" i="3"/>
  <c r="D31" i="7"/>
  <c r="C31" i="7"/>
  <c r="Q176" i="3"/>
  <c r="J68" i="4"/>
  <c r="T68" i="4"/>
  <c r="F31" i="7"/>
  <c r="AA168" i="3"/>
  <c r="AA176" i="3"/>
  <c r="AA187" i="3"/>
  <c r="I189" i="3"/>
  <c r="AC189" i="3"/>
  <c r="I180" i="3"/>
  <c r="AC180" i="3"/>
  <c r="I188" i="3"/>
  <c r="AC188" i="3"/>
  <c r="AA158" i="10"/>
  <c r="AA166" i="10"/>
  <c r="AA173" i="3"/>
  <c r="AA196" i="3"/>
  <c r="AA167" i="10"/>
  <c r="AA197" i="3"/>
  <c r="AA155" i="3"/>
  <c r="AA171" i="3"/>
  <c r="AA179" i="3"/>
  <c r="AA186" i="3"/>
  <c r="AA194" i="3"/>
  <c r="I193" i="3"/>
  <c r="AC193" i="3"/>
  <c r="I185" i="3"/>
  <c r="AC185" i="3"/>
  <c r="I169" i="3"/>
  <c r="I161" i="3"/>
  <c r="AA161" i="10"/>
  <c r="AA169" i="10"/>
  <c r="AA165" i="3"/>
  <c r="AA181" i="3"/>
  <c r="AA162" i="3"/>
  <c r="AA178" i="3"/>
  <c r="AE156" i="10"/>
  <c r="AF156" i="10"/>
  <c r="AA156" i="10"/>
  <c r="I172" i="3"/>
  <c r="AC172" i="3"/>
  <c r="I182" i="3"/>
  <c r="AC182" i="3"/>
  <c r="I170" i="3"/>
  <c r="AC170" i="3"/>
  <c r="AA164" i="3"/>
  <c r="AA172" i="3"/>
  <c r="AA180" i="3"/>
  <c r="AA191" i="3"/>
  <c r="I186" i="3"/>
  <c r="AC186" i="3"/>
  <c r="I174" i="3"/>
  <c r="AC174" i="3"/>
  <c r="I197" i="3"/>
  <c r="AC197" i="3"/>
  <c r="I181" i="3"/>
  <c r="AC181" i="3"/>
  <c r="AE154" i="10"/>
  <c r="AF154" i="10"/>
  <c r="AA154" i="10"/>
  <c r="AA162" i="10"/>
  <c r="AA170" i="10"/>
  <c r="AA184" i="3"/>
  <c r="AA192" i="3"/>
  <c r="AI10" i="10"/>
  <c r="AD155" i="10"/>
  <c r="AA155" i="10"/>
  <c r="AA163" i="10"/>
  <c r="AA193" i="3"/>
  <c r="AA167" i="3"/>
  <c r="AA175" i="3"/>
  <c r="AA183" i="3"/>
  <c r="AA190" i="3"/>
  <c r="AA198" i="3"/>
  <c r="I195" i="3"/>
  <c r="I187" i="3"/>
  <c r="AC187" i="3"/>
  <c r="I179" i="3"/>
  <c r="AC179" i="3"/>
  <c r="I196" i="3"/>
  <c r="AC196" i="3"/>
  <c r="B12" i="10"/>
  <c r="AI12" i="10"/>
  <c r="AA169" i="3"/>
  <c r="AA177" i="3"/>
  <c r="AA199" i="3"/>
  <c r="AA158" i="3"/>
  <c r="AA166" i="3"/>
  <c r="AA174" i="3"/>
  <c r="AA182" i="3"/>
  <c r="AE152" i="10"/>
  <c r="AF152" i="10"/>
  <c r="AA152" i="10"/>
  <c r="AE160" i="10"/>
  <c r="AF160" i="10"/>
  <c r="AJ15" i="10"/>
  <c r="AA160" i="10"/>
  <c r="AI23" i="10"/>
  <c r="B31" i="10"/>
  <c r="AI31" i="10"/>
  <c r="AJ31" i="10"/>
  <c r="B39" i="10"/>
  <c r="AI39" i="10"/>
  <c r="B46" i="10"/>
  <c r="B54" i="10"/>
  <c r="AI54" i="10"/>
  <c r="I199" i="3"/>
  <c r="AC199" i="3"/>
  <c r="I191" i="3"/>
  <c r="AC191" i="3"/>
  <c r="I175" i="3"/>
  <c r="W67" i="4" s="1"/>
  <c r="AC175" i="3"/>
  <c r="I177" i="3"/>
  <c r="AC177" i="3"/>
  <c r="I173" i="3"/>
  <c r="AC173" i="3"/>
  <c r="BI9" i="1"/>
  <c r="BI14" i="1"/>
  <c r="I12" i="4" s="1"/>
  <c r="BI11" i="1"/>
  <c r="AJ22" i="2"/>
  <c r="AN22" i="2" s="1"/>
  <c r="AM11" i="2"/>
  <c r="AN11" i="2" s="1"/>
  <c r="AN8" i="2"/>
  <c r="C4" i="2"/>
  <c r="AN12" i="2"/>
  <c r="AN19" i="2"/>
  <c r="BI6" i="1"/>
  <c r="AN13" i="2"/>
  <c r="AN7" i="2"/>
  <c r="AN25" i="2"/>
  <c r="AN15" i="2"/>
  <c r="AJ9" i="2"/>
  <c r="AN9" i="2" s="1"/>
  <c r="AN21" i="2"/>
  <c r="AN20" i="2"/>
  <c r="AM16" i="2"/>
  <c r="AN16" i="2" s="1"/>
  <c r="AN10" i="2"/>
  <c r="AN14" i="2"/>
  <c r="AN17" i="2"/>
  <c r="F49" i="7"/>
  <c r="D49" i="7"/>
  <c r="H49" i="7"/>
  <c r="E49" i="7"/>
  <c r="C49" i="7"/>
  <c r="G49" i="7"/>
  <c r="B49" i="7" s="1"/>
  <c r="BI20" i="1"/>
  <c r="CI13" i="8"/>
  <c r="I13" i="4"/>
  <c r="AI6" i="10"/>
  <c r="AF151" i="10"/>
  <c r="AJ6" i="10"/>
  <c r="AD151" i="10"/>
  <c r="J110" i="4"/>
  <c r="C110" i="4"/>
  <c r="S194" i="3"/>
  <c r="W110" i="4"/>
  <c r="F110" i="4"/>
  <c r="T110" i="4"/>
  <c r="Q194" i="3"/>
  <c r="O194" i="3"/>
  <c r="R194" i="3"/>
  <c r="M194" i="3"/>
  <c r="N194" i="3" s="1"/>
  <c r="Z110" i="4"/>
  <c r="AF155" i="10"/>
  <c r="AJ8" i="10"/>
  <c r="AJ12" i="10"/>
  <c r="E45" i="7" l="1"/>
  <c r="F45" i="7"/>
  <c r="Z106" i="4"/>
  <c r="F106" i="4"/>
  <c r="J106" i="4"/>
  <c r="AC195" i="3"/>
  <c r="AO75" i="4"/>
  <c r="AF75" i="4"/>
  <c r="E15" i="10"/>
  <c r="E14" i="3"/>
  <c r="E159" i="3" s="1"/>
  <c r="I159" i="3" s="1"/>
  <c r="AF34" i="4"/>
  <c r="AO34" i="4"/>
  <c r="E16" i="10"/>
  <c r="E15" i="3"/>
  <c r="E160" i="3" s="1"/>
  <c r="I160" i="3" s="1"/>
  <c r="E14" i="10"/>
  <c r="E13" i="3"/>
  <c r="E158" i="3" s="1"/>
  <c r="AO107" i="4"/>
  <c r="AF107" i="4"/>
  <c r="AF66" i="4"/>
  <c r="AO66" i="4"/>
  <c r="AO62" i="4"/>
  <c r="AF62" i="4"/>
  <c r="AF29" i="4"/>
  <c r="AO29" i="4"/>
  <c r="O190" i="3"/>
  <c r="E13" i="10"/>
  <c r="AC158" i="10" s="1"/>
  <c r="E12" i="3"/>
  <c r="E157" i="3" s="1"/>
  <c r="E19" i="10"/>
  <c r="E18" i="3"/>
  <c r="E163" i="3" s="1"/>
  <c r="E24" i="10"/>
  <c r="E23" i="3"/>
  <c r="E168" i="3" s="1"/>
  <c r="E18" i="10"/>
  <c r="E17" i="3"/>
  <c r="E162" i="3" s="1"/>
  <c r="E10" i="10"/>
  <c r="E9" i="3"/>
  <c r="E154" i="3" s="1"/>
  <c r="AC183" i="3"/>
  <c r="AO112" i="4"/>
  <c r="AF112" i="4"/>
  <c r="AO79" i="4"/>
  <c r="AF79" i="4"/>
  <c r="AF37" i="4"/>
  <c r="AO37" i="4"/>
  <c r="AF72" i="4"/>
  <c r="AO72" i="4"/>
  <c r="E30" i="7"/>
  <c r="AO67" i="4"/>
  <c r="AF67" i="4"/>
  <c r="AF73" i="4"/>
  <c r="AO73" i="4"/>
  <c r="AO106" i="4"/>
  <c r="AF106" i="4"/>
  <c r="H45" i="7"/>
  <c r="G45" i="7"/>
  <c r="B45" i="7" s="1"/>
  <c r="AC166" i="3"/>
  <c r="E20" i="10"/>
  <c r="E19" i="3"/>
  <c r="E164" i="3" s="1"/>
  <c r="E11" i="10"/>
  <c r="E10" i="3"/>
  <c r="E155" i="3" s="1"/>
  <c r="I155" i="3" s="1"/>
  <c r="E21" i="10"/>
  <c r="E20" i="3"/>
  <c r="E165" i="3" s="1"/>
  <c r="I165" i="3" s="1"/>
  <c r="AF69" i="4"/>
  <c r="AO69" i="4"/>
  <c r="AO115" i="4"/>
  <c r="AF115" i="4"/>
  <c r="AO113" i="4"/>
  <c r="AF113" i="4"/>
  <c r="AF78" i="4"/>
  <c r="AO78" i="4"/>
  <c r="AF74" i="4"/>
  <c r="AO74" i="4"/>
  <c r="AF64" i="4"/>
  <c r="AO64" i="4"/>
  <c r="AC109" i="4"/>
  <c r="AO109" i="4"/>
  <c r="AF109" i="4"/>
  <c r="AF65" i="4"/>
  <c r="AO65" i="4"/>
  <c r="AF77" i="4"/>
  <c r="AO77" i="4"/>
  <c r="M190" i="3"/>
  <c r="N190" i="3" s="1"/>
  <c r="T67" i="4"/>
  <c r="R190" i="3"/>
  <c r="S190" i="3"/>
  <c r="W106" i="4"/>
  <c r="T106" i="4"/>
  <c r="Q190" i="3"/>
  <c r="C106" i="4"/>
  <c r="T29" i="4"/>
  <c r="D45" i="7"/>
  <c r="C45" i="7"/>
  <c r="E9" i="10"/>
  <c r="E8" i="3"/>
  <c r="E153" i="3" s="1"/>
  <c r="E12" i="10"/>
  <c r="E11" i="3"/>
  <c r="E156" i="3" s="1"/>
  <c r="I156" i="3" s="1"/>
  <c r="AO71" i="4"/>
  <c r="AF71" i="4"/>
  <c r="AC111" i="4"/>
  <c r="AO111" i="4"/>
  <c r="AF111" i="4"/>
  <c r="AC190" i="3"/>
  <c r="AF80" i="4"/>
  <c r="AO80" i="4"/>
  <c r="AF81" i="4"/>
  <c r="AO81" i="4"/>
  <c r="E23" i="10"/>
  <c r="E22" i="3"/>
  <c r="E167" i="3" s="1"/>
  <c r="I167" i="3" s="1"/>
  <c r="D22" i="7" s="1"/>
  <c r="AB167" i="7" s="1"/>
  <c r="E198" i="3"/>
  <c r="I198" i="3" s="1"/>
  <c r="AC198" i="3"/>
  <c r="AC29" i="4"/>
  <c r="H16" i="7"/>
  <c r="D16" i="7"/>
  <c r="E16" i="7"/>
  <c r="G16" i="7"/>
  <c r="C16" i="7"/>
  <c r="AA161" i="7" s="1"/>
  <c r="F16" i="7"/>
  <c r="AD161" i="7" s="1"/>
  <c r="AC37" i="4"/>
  <c r="H24" i="7"/>
  <c r="D24" i="7"/>
  <c r="AB169" i="7" s="1"/>
  <c r="C24" i="7"/>
  <c r="AA169" i="7" s="1"/>
  <c r="E24" i="7"/>
  <c r="G24" i="7"/>
  <c r="F24" i="7"/>
  <c r="AD169" i="7" s="1"/>
  <c r="E22" i="7"/>
  <c r="AC167" i="7" s="1"/>
  <c r="F21" i="7"/>
  <c r="AD166" i="7" s="1"/>
  <c r="G21" i="7"/>
  <c r="C21" i="7"/>
  <c r="E21" i="7"/>
  <c r="H21" i="7"/>
  <c r="D21" i="7"/>
  <c r="E6" i="10"/>
  <c r="AC151" i="10" s="1"/>
  <c r="E5" i="3"/>
  <c r="E150" i="3" s="1"/>
  <c r="I150" i="3" s="1"/>
  <c r="E7" i="10"/>
  <c r="AC152" i="10" s="1"/>
  <c r="E6" i="3"/>
  <c r="E151" i="3" s="1"/>
  <c r="I151" i="3" s="1"/>
  <c r="E8" i="10"/>
  <c r="AC153" i="10" s="1"/>
  <c r="E7" i="3"/>
  <c r="E152" i="3" s="1"/>
  <c r="B15" i="10"/>
  <c r="Q175" i="3"/>
  <c r="F37" i="4"/>
  <c r="B9" i="10"/>
  <c r="AE153" i="10"/>
  <c r="AD153" i="10"/>
  <c r="P180" i="3"/>
  <c r="AC72" i="4"/>
  <c r="O193" i="3"/>
  <c r="P173" i="3"/>
  <c r="AC65" i="4"/>
  <c r="C30" i="7"/>
  <c r="AC67" i="4"/>
  <c r="P191" i="3"/>
  <c r="AC107" i="4"/>
  <c r="P181" i="3"/>
  <c r="AC73" i="4"/>
  <c r="P174" i="3"/>
  <c r="AC66" i="4"/>
  <c r="P170" i="3"/>
  <c r="AC62" i="4"/>
  <c r="P190" i="3"/>
  <c r="AC106" i="4"/>
  <c r="P187" i="3"/>
  <c r="AC79" i="4"/>
  <c r="P185" i="3"/>
  <c r="AC77" i="4"/>
  <c r="P188" i="3"/>
  <c r="AC80" i="4"/>
  <c r="P189" i="3"/>
  <c r="AC81" i="4"/>
  <c r="P196" i="3"/>
  <c r="AC112" i="4"/>
  <c r="P179" i="3"/>
  <c r="AC71" i="4"/>
  <c r="P177" i="3"/>
  <c r="AC69" i="4"/>
  <c r="P183" i="3"/>
  <c r="AC75" i="4"/>
  <c r="P199" i="3"/>
  <c r="AC115" i="4"/>
  <c r="P197" i="3"/>
  <c r="AC113" i="4"/>
  <c r="P186" i="3"/>
  <c r="AC78" i="4"/>
  <c r="P182" i="3"/>
  <c r="AC74" i="4"/>
  <c r="P172" i="3"/>
  <c r="AC64" i="4"/>
  <c r="P166" i="3"/>
  <c r="AC34" i="4"/>
  <c r="O161" i="3"/>
  <c r="Z29" i="4" s="1"/>
  <c r="P161" i="3"/>
  <c r="D30" i="7"/>
  <c r="P175" i="3"/>
  <c r="S175" i="3"/>
  <c r="Z67" i="4"/>
  <c r="M175" i="3"/>
  <c r="N175" i="3" s="1"/>
  <c r="H30" i="7"/>
  <c r="R175" i="3"/>
  <c r="F67" i="4"/>
  <c r="J67" i="4"/>
  <c r="O175" i="3"/>
  <c r="C67" i="4"/>
  <c r="G30" i="7"/>
  <c r="B30" i="7" s="1"/>
  <c r="H50" i="7"/>
  <c r="P195" i="3"/>
  <c r="J37" i="4"/>
  <c r="P169" i="3"/>
  <c r="H48" i="7"/>
  <c r="P193" i="3"/>
  <c r="C111" i="4"/>
  <c r="W109" i="4"/>
  <c r="G48" i="7"/>
  <c r="B48" i="7" s="1"/>
  <c r="O195" i="3"/>
  <c r="D48" i="7"/>
  <c r="M195" i="3"/>
  <c r="N195" i="3" s="1"/>
  <c r="M193" i="3"/>
  <c r="N193" i="3" s="1"/>
  <c r="B8" i="10"/>
  <c r="G50" i="7"/>
  <c r="B50" i="7" s="1"/>
  <c r="O169" i="3"/>
  <c r="Z37" i="4" s="1"/>
  <c r="W111" i="4"/>
  <c r="F111" i="4"/>
  <c r="C109" i="4"/>
  <c r="R193" i="3"/>
  <c r="AF157" i="10"/>
  <c r="C48" i="7"/>
  <c r="E50" i="7"/>
  <c r="C50" i="7"/>
  <c r="C37" i="4"/>
  <c r="M169" i="3"/>
  <c r="N169" i="3" s="1"/>
  <c r="W37" i="4" s="1"/>
  <c r="F48" i="7"/>
  <c r="D50" i="7"/>
  <c r="F50" i="7"/>
  <c r="R169" i="3"/>
  <c r="Q169" i="3"/>
  <c r="T111" i="4"/>
  <c r="Q195" i="3"/>
  <c r="J111" i="4"/>
  <c r="R195" i="3"/>
  <c r="Q193" i="3"/>
  <c r="S193" i="3"/>
  <c r="S195" i="3"/>
  <c r="Z111" i="4"/>
  <c r="J109" i="4"/>
  <c r="Z109" i="4"/>
  <c r="F109" i="4"/>
  <c r="T109" i="4"/>
  <c r="E48" i="7"/>
  <c r="C29" i="4"/>
  <c r="R161" i="3"/>
  <c r="F29" i="4"/>
  <c r="B7" i="10"/>
  <c r="S161" i="3"/>
  <c r="Q161" i="3"/>
  <c r="M161" i="3"/>
  <c r="N161" i="3" s="1"/>
  <c r="W29" i="4" s="1"/>
  <c r="O167" i="3"/>
  <c r="Z35" i="4" s="1"/>
  <c r="J29" i="4"/>
  <c r="M167" i="3"/>
  <c r="N167" i="3" s="1"/>
  <c r="W35" i="4" s="1"/>
  <c r="AI7" i="10"/>
  <c r="AJ10" i="10"/>
  <c r="AI11" i="10"/>
  <c r="AD160" i="10"/>
  <c r="AE157" i="10"/>
  <c r="AD154" i="10"/>
  <c r="AF158" i="10"/>
  <c r="AI13" i="10"/>
  <c r="B48" i="10"/>
  <c r="AJ47" i="10"/>
  <c r="AJ36" i="10"/>
  <c r="B28" i="10"/>
  <c r="D51" i="7"/>
  <c r="F51" i="7"/>
  <c r="H51" i="7"/>
  <c r="G51" i="7"/>
  <c r="B51" i="7" s="1"/>
  <c r="E51" i="7"/>
  <c r="C51" i="7"/>
  <c r="R196" i="3"/>
  <c r="S196" i="3"/>
  <c r="T112" i="4"/>
  <c r="W112" i="4"/>
  <c r="C112" i="4"/>
  <c r="O196" i="3"/>
  <c r="F112" i="4"/>
  <c r="J112" i="4"/>
  <c r="Q196" i="3"/>
  <c r="Z112" i="4"/>
  <c r="M196" i="3"/>
  <c r="N196" i="3" s="1"/>
  <c r="Q179" i="3"/>
  <c r="C34" i="7"/>
  <c r="D34" i="7"/>
  <c r="G34" i="7"/>
  <c r="B34" i="7" s="1"/>
  <c r="H34" i="7"/>
  <c r="E34" i="7"/>
  <c r="F34" i="7"/>
  <c r="O179" i="3"/>
  <c r="J71" i="4"/>
  <c r="W71" i="4"/>
  <c r="M179" i="3"/>
  <c r="N179" i="3" s="1"/>
  <c r="T71" i="4"/>
  <c r="R179" i="3"/>
  <c r="F71" i="4"/>
  <c r="C71" i="4"/>
  <c r="Z71" i="4"/>
  <c r="S179" i="3"/>
  <c r="AJ34" i="10"/>
  <c r="AI26" i="10"/>
  <c r="AI18" i="10"/>
  <c r="B33" i="10"/>
  <c r="B17" i="10"/>
  <c r="E52" i="7"/>
  <c r="G52" i="7"/>
  <c r="B52" i="7" s="1"/>
  <c r="F113" i="4"/>
  <c r="F52" i="7"/>
  <c r="H52" i="7"/>
  <c r="R197" i="3"/>
  <c r="C52" i="7"/>
  <c r="O197" i="3"/>
  <c r="D52" i="7"/>
  <c r="C113" i="4"/>
  <c r="Z113" i="4"/>
  <c r="T113" i="4"/>
  <c r="W113" i="4"/>
  <c r="S197" i="3"/>
  <c r="Q197" i="3"/>
  <c r="M197" i="3"/>
  <c r="N197" i="3" s="1"/>
  <c r="J113" i="4"/>
  <c r="H41" i="7"/>
  <c r="E41" i="7"/>
  <c r="O186" i="3"/>
  <c r="F41" i="7"/>
  <c r="Z78" i="4"/>
  <c r="J78" i="4"/>
  <c r="C41" i="7"/>
  <c r="D41" i="7"/>
  <c r="G41" i="7"/>
  <c r="B41" i="7" s="1"/>
  <c r="T78" i="4"/>
  <c r="C78" i="4"/>
  <c r="Q186" i="3"/>
  <c r="R186" i="3"/>
  <c r="F78" i="4"/>
  <c r="M186" i="3"/>
  <c r="N186" i="3" s="1"/>
  <c r="S186" i="3"/>
  <c r="W78" i="4"/>
  <c r="C37" i="7"/>
  <c r="F37" i="7"/>
  <c r="T74" i="4"/>
  <c r="G37" i="7"/>
  <c r="B37" i="7" s="1"/>
  <c r="M182" i="3"/>
  <c r="N182" i="3" s="1"/>
  <c r="D37" i="7"/>
  <c r="E37" i="7"/>
  <c r="H37" i="7"/>
  <c r="C74" i="4"/>
  <c r="Q182" i="3"/>
  <c r="J74" i="4"/>
  <c r="Z74" i="4"/>
  <c r="O182" i="3"/>
  <c r="F74" i="4"/>
  <c r="S182" i="3"/>
  <c r="R182" i="3"/>
  <c r="W74" i="4"/>
  <c r="F27" i="7"/>
  <c r="D27" i="7"/>
  <c r="M172" i="3"/>
  <c r="N172" i="3" s="1"/>
  <c r="E27" i="7"/>
  <c r="G27" i="7"/>
  <c r="B27" i="7" s="1"/>
  <c r="J64" i="4"/>
  <c r="C27" i="7"/>
  <c r="O172" i="3"/>
  <c r="W64" i="4"/>
  <c r="H27" i="7"/>
  <c r="Q172" i="3"/>
  <c r="T64" i="4"/>
  <c r="R172" i="3"/>
  <c r="C64" i="4"/>
  <c r="S172" i="3"/>
  <c r="Z64" i="4"/>
  <c r="F64" i="4"/>
  <c r="AJ42" i="10"/>
  <c r="AI35" i="10"/>
  <c r="B27" i="10"/>
  <c r="AI49" i="10"/>
  <c r="AJ52" i="10"/>
  <c r="B44" i="10"/>
  <c r="AJ29" i="10"/>
  <c r="AJ51" i="10"/>
  <c r="AI43" i="10"/>
  <c r="B32" i="10"/>
  <c r="AE169" i="10"/>
  <c r="B16" i="10"/>
  <c r="AI45" i="10"/>
  <c r="AI38" i="10"/>
  <c r="B30" i="10"/>
  <c r="B22" i="10"/>
  <c r="AJ55" i="10"/>
  <c r="F30" i="7"/>
  <c r="I157" i="3"/>
  <c r="I168" i="3"/>
  <c r="I162" i="3"/>
  <c r="I154" i="3"/>
  <c r="AO22" i="4" s="1"/>
  <c r="W69" i="4"/>
  <c r="C32" i="7"/>
  <c r="Z69" i="4"/>
  <c r="S177" i="3"/>
  <c r="D32" i="7"/>
  <c r="G32" i="7"/>
  <c r="B32" i="7" s="1"/>
  <c r="O177" i="3"/>
  <c r="J69" i="4"/>
  <c r="C69" i="4"/>
  <c r="M177" i="3"/>
  <c r="N177" i="3" s="1"/>
  <c r="H32" i="7"/>
  <c r="E32" i="7"/>
  <c r="F32" i="7"/>
  <c r="Q177" i="3"/>
  <c r="R177" i="3"/>
  <c r="F69" i="4"/>
  <c r="T69" i="4"/>
  <c r="G38" i="7"/>
  <c r="B38" i="7" s="1"/>
  <c r="D38" i="7"/>
  <c r="R183" i="3"/>
  <c r="E38" i="7"/>
  <c r="F75" i="4"/>
  <c r="F38" i="7"/>
  <c r="C38" i="7"/>
  <c r="H38" i="7"/>
  <c r="Q183" i="3"/>
  <c r="C75" i="4"/>
  <c r="Z75" i="4"/>
  <c r="J75" i="4"/>
  <c r="W75" i="4"/>
  <c r="T75" i="4"/>
  <c r="O183" i="3"/>
  <c r="S183" i="3"/>
  <c r="M183" i="3"/>
  <c r="N183" i="3" s="1"/>
  <c r="G54" i="7"/>
  <c r="B54" i="7" s="1"/>
  <c r="T115" i="4"/>
  <c r="H54" i="7"/>
  <c r="M199" i="3"/>
  <c r="N199" i="3" s="1"/>
  <c r="E54" i="7"/>
  <c r="C54" i="7"/>
  <c r="F54" i="7"/>
  <c r="D54" i="7"/>
  <c r="J115" i="4"/>
  <c r="W115" i="4"/>
  <c r="C115" i="4"/>
  <c r="Z115" i="4"/>
  <c r="R199" i="3"/>
  <c r="Q199" i="3"/>
  <c r="O199" i="3"/>
  <c r="F115" i="4"/>
  <c r="S199" i="3"/>
  <c r="AI53" i="10"/>
  <c r="AI40" i="10"/>
  <c r="AI47" i="10"/>
  <c r="B36" i="10"/>
  <c r="I184" i="3"/>
  <c r="AC184" i="3"/>
  <c r="AI41" i="10"/>
  <c r="AI34" i="10"/>
  <c r="B26" i="10"/>
  <c r="B18" i="10"/>
  <c r="I171" i="3"/>
  <c r="AC171" i="3"/>
  <c r="AJ50" i="10"/>
  <c r="AI42" i="10"/>
  <c r="B35" i="10"/>
  <c r="AD164" i="10"/>
  <c r="AJ49" i="10"/>
  <c r="B52" i="10"/>
  <c r="B29" i="10"/>
  <c r="AI51" i="10"/>
  <c r="B43" i="10"/>
  <c r="AF153" i="10"/>
  <c r="AI8" i="10"/>
  <c r="AB161" i="7"/>
  <c r="AE161" i="7"/>
  <c r="AC161" i="7"/>
  <c r="F40" i="7"/>
  <c r="C40" i="7"/>
  <c r="D40" i="7"/>
  <c r="G40" i="7"/>
  <c r="B40" i="7" s="1"/>
  <c r="J77" i="4"/>
  <c r="H40" i="7"/>
  <c r="T77" i="4"/>
  <c r="C77" i="4"/>
  <c r="E40" i="7"/>
  <c r="F77" i="4"/>
  <c r="S185" i="3"/>
  <c r="R185" i="3"/>
  <c r="Q185" i="3"/>
  <c r="O185" i="3"/>
  <c r="M185" i="3"/>
  <c r="N185" i="3" s="1"/>
  <c r="Z77" i="4"/>
  <c r="W77" i="4"/>
  <c r="AJ45" i="10"/>
  <c r="B38" i="10"/>
  <c r="AI55" i="10"/>
  <c r="AI37" i="10"/>
  <c r="J72" i="4"/>
  <c r="H35" i="7"/>
  <c r="M180" i="3"/>
  <c r="N180" i="3" s="1"/>
  <c r="E35" i="7"/>
  <c r="F35" i="7"/>
  <c r="C35" i="7"/>
  <c r="S180" i="3"/>
  <c r="D35" i="7"/>
  <c r="G35" i="7"/>
  <c r="B35" i="7" s="1"/>
  <c r="R180" i="3"/>
  <c r="T72" i="4"/>
  <c r="Q180" i="3"/>
  <c r="W72" i="4"/>
  <c r="O180" i="3"/>
  <c r="F72" i="4"/>
  <c r="C72" i="4"/>
  <c r="Z72" i="4"/>
  <c r="AJ53" i="10"/>
  <c r="AI48" i="10"/>
  <c r="AJ40" i="10"/>
  <c r="B47" i="10"/>
  <c r="AI28" i="10"/>
  <c r="AJ20" i="10"/>
  <c r="H42" i="7"/>
  <c r="S187" i="3"/>
  <c r="J79" i="4"/>
  <c r="E42" i="7"/>
  <c r="C79" i="4"/>
  <c r="T79" i="4"/>
  <c r="F42" i="7"/>
  <c r="C42" i="7"/>
  <c r="M187" i="3"/>
  <c r="N187" i="3" s="1"/>
  <c r="O187" i="3"/>
  <c r="D42" i="7"/>
  <c r="G42" i="7"/>
  <c r="B42" i="7" s="1"/>
  <c r="Z79" i="4"/>
  <c r="Q187" i="3"/>
  <c r="R187" i="3"/>
  <c r="W79" i="4"/>
  <c r="F79" i="4"/>
  <c r="AJ41" i="10"/>
  <c r="B34" i="10"/>
  <c r="AI33" i="10"/>
  <c r="T73" i="4"/>
  <c r="F36" i="7"/>
  <c r="C36" i="7"/>
  <c r="D36" i="7"/>
  <c r="W73" i="4"/>
  <c r="M181" i="3"/>
  <c r="N181" i="3" s="1"/>
  <c r="G36" i="7"/>
  <c r="B36" i="7" s="1"/>
  <c r="H36" i="7"/>
  <c r="E36" i="7"/>
  <c r="R181" i="3"/>
  <c r="Q181" i="3"/>
  <c r="O181" i="3"/>
  <c r="S181" i="3"/>
  <c r="C73" i="4"/>
  <c r="J73" i="4"/>
  <c r="Z73" i="4"/>
  <c r="F73" i="4"/>
  <c r="F29" i="7"/>
  <c r="H29" i="7"/>
  <c r="D29" i="7"/>
  <c r="E29" i="7"/>
  <c r="G29" i="7"/>
  <c r="B29" i="7" s="1"/>
  <c r="C29" i="7"/>
  <c r="Z66" i="4"/>
  <c r="O174" i="3"/>
  <c r="Q174" i="3"/>
  <c r="R174" i="3"/>
  <c r="J66" i="4"/>
  <c r="S174" i="3"/>
  <c r="T66" i="4"/>
  <c r="M174" i="3"/>
  <c r="N174" i="3" s="1"/>
  <c r="W66" i="4"/>
  <c r="F66" i="4"/>
  <c r="C66" i="4"/>
  <c r="D25" i="7"/>
  <c r="F62" i="4"/>
  <c r="W62" i="4"/>
  <c r="M170" i="3"/>
  <c r="N170" i="3" s="1"/>
  <c r="H25" i="7"/>
  <c r="C25" i="7"/>
  <c r="E25" i="7"/>
  <c r="G25" i="7"/>
  <c r="B25" i="7" s="1"/>
  <c r="F25" i="7"/>
  <c r="T62" i="4"/>
  <c r="O170" i="3"/>
  <c r="C62" i="4"/>
  <c r="S170" i="3"/>
  <c r="J62" i="4"/>
  <c r="Z62" i="4"/>
  <c r="Q170" i="3"/>
  <c r="R170" i="3"/>
  <c r="AI50" i="10"/>
  <c r="B42" i="10"/>
  <c r="AJ27" i="10"/>
  <c r="B49" i="10"/>
  <c r="AI44" i="10"/>
  <c r="B51" i="10"/>
  <c r="AI32" i="10"/>
  <c r="AI24" i="10"/>
  <c r="AI16" i="10"/>
  <c r="I178" i="3"/>
  <c r="AC178" i="3"/>
  <c r="B45" i="10"/>
  <c r="AJ30" i="10"/>
  <c r="AD167" i="10"/>
  <c r="B55" i="10"/>
  <c r="AJ37" i="10"/>
  <c r="H28" i="7"/>
  <c r="C28" i="7"/>
  <c r="W65" i="4"/>
  <c r="T65" i="4"/>
  <c r="E28" i="7"/>
  <c r="M173" i="3"/>
  <c r="N173" i="3" s="1"/>
  <c r="Z65" i="4"/>
  <c r="Q173" i="3"/>
  <c r="O173" i="3"/>
  <c r="F28" i="7"/>
  <c r="J65" i="4"/>
  <c r="F65" i="4"/>
  <c r="D28" i="7"/>
  <c r="G28" i="7"/>
  <c r="B28" i="7" s="1"/>
  <c r="R173" i="3"/>
  <c r="C65" i="4"/>
  <c r="S173" i="3"/>
  <c r="M191" i="3"/>
  <c r="N191" i="3" s="1"/>
  <c r="E46" i="7"/>
  <c r="H46" i="7"/>
  <c r="R191" i="3"/>
  <c r="C46" i="7"/>
  <c r="F46" i="7"/>
  <c r="T107" i="4"/>
  <c r="G46" i="7"/>
  <c r="B46" i="7" s="1"/>
  <c r="O191" i="3"/>
  <c r="D46" i="7"/>
  <c r="Q191" i="3"/>
  <c r="F107" i="4"/>
  <c r="J107" i="4"/>
  <c r="W107" i="4"/>
  <c r="C107" i="4"/>
  <c r="S191" i="3"/>
  <c r="Z107" i="4"/>
  <c r="AJ48" i="10"/>
  <c r="B40" i="10"/>
  <c r="AI36" i="10"/>
  <c r="AJ28" i="10"/>
  <c r="AE165" i="10"/>
  <c r="B41" i="10"/>
  <c r="AJ26" i="10"/>
  <c r="AJ33" i="10"/>
  <c r="AJ17" i="10"/>
  <c r="I192" i="3"/>
  <c r="AC192" i="3"/>
  <c r="B50" i="10"/>
  <c r="AJ35" i="10"/>
  <c r="AI27" i="10"/>
  <c r="B19" i="10"/>
  <c r="AI52" i="10"/>
  <c r="AJ44" i="10"/>
  <c r="AI29" i="10"/>
  <c r="AJ43" i="10"/>
  <c r="AJ32" i="10"/>
  <c r="AD169" i="10"/>
  <c r="S169" i="3"/>
  <c r="AE169" i="7"/>
  <c r="AC169" i="7"/>
  <c r="T37" i="4"/>
  <c r="AJ38" i="10"/>
  <c r="AI30" i="10"/>
  <c r="AF167" i="10"/>
  <c r="B37" i="10"/>
  <c r="AI21" i="10"/>
  <c r="H43" i="7"/>
  <c r="E43" i="7"/>
  <c r="F43" i="7"/>
  <c r="M188" i="3"/>
  <c r="N188" i="3" s="1"/>
  <c r="C43" i="7"/>
  <c r="D43" i="7"/>
  <c r="G43" i="7"/>
  <c r="B43" i="7" s="1"/>
  <c r="T80" i="4"/>
  <c r="Z80" i="4"/>
  <c r="F80" i="4"/>
  <c r="R188" i="3"/>
  <c r="Q188" i="3"/>
  <c r="W80" i="4"/>
  <c r="O188" i="3"/>
  <c r="S188" i="3"/>
  <c r="C80" i="4"/>
  <c r="J80" i="4"/>
  <c r="S189" i="3"/>
  <c r="G44" i="7"/>
  <c r="B44" i="7" s="1"/>
  <c r="J81" i="4"/>
  <c r="D44" i="7"/>
  <c r="F81" i="4"/>
  <c r="E44" i="7"/>
  <c r="H44" i="7"/>
  <c r="C81" i="4"/>
  <c r="C44" i="7"/>
  <c r="F44" i="7"/>
  <c r="R189" i="3"/>
  <c r="W81" i="4"/>
  <c r="Q189" i="3"/>
  <c r="M189" i="3"/>
  <c r="N189" i="3" s="1"/>
  <c r="T81" i="4"/>
  <c r="O189" i="3"/>
  <c r="Z81" i="4"/>
  <c r="AC166" i="7"/>
  <c r="AB166" i="7"/>
  <c r="AA166" i="7"/>
  <c r="O166" i="3"/>
  <c r="Z34" i="4" s="1"/>
  <c r="M166" i="3"/>
  <c r="N166" i="3" s="1"/>
  <c r="W34" i="4" s="1"/>
  <c r="J34" i="4"/>
  <c r="C34" i="4"/>
  <c r="T34" i="4"/>
  <c r="Q166" i="3"/>
  <c r="R166" i="3"/>
  <c r="F34" i="4"/>
  <c r="S166" i="3"/>
  <c r="CI12" i="8"/>
  <c r="I164" i="3"/>
  <c r="R162" i="3"/>
  <c r="I153" i="3"/>
  <c r="AO21" i="4" s="1"/>
  <c r="I158" i="3"/>
  <c r="I163" i="3"/>
  <c r="Q168" i="3"/>
  <c r="AC165" i="3"/>
  <c r="AC170" i="10"/>
  <c r="AC167" i="10"/>
  <c r="AC159" i="10"/>
  <c r="AC154" i="10"/>
  <c r="AC169" i="3"/>
  <c r="AC168" i="3"/>
  <c r="AC169" i="10"/>
  <c r="AC162" i="3"/>
  <c r="AC161" i="10"/>
  <c r="AI15" i="10"/>
  <c r="AC165" i="10"/>
  <c r="AD157" i="10"/>
  <c r="AD152" i="10"/>
  <c r="AC166" i="10"/>
  <c r="AC168" i="10"/>
  <c r="AJ11" i="10"/>
  <c r="AD156" i="10"/>
  <c r="AD161" i="10"/>
  <c r="AC157" i="10"/>
  <c r="AC163" i="10"/>
  <c r="AC162" i="10"/>
  <c r="B11" i="10"/>
  <c r="AE161" i="10"/>
  <c r="AE168" i="10"/>
  <c r="B23" i="10"/>
  <c r="B10" i="10"/>
  <c r="AC160" i="10"/>
  <c r="CI14" i="8"/>
  <c r="I14" i="4"/>
  <c r="AJ54" i="10"/>
  <c r="AD168" i="10"/>
  <c r="AJ23" i="10"/>
  <c r="AJ39" i="10"/>
  <c r="AJ46" i="10"/>
  <c r="T33" i="4" l="1"/>
  <c r="J33" i="4"/>
  <c r="Q165" i="3"/>
  <c r="C33" i="4"/>
  <c r="O165" i="3"/>
  <c r="Z33" i="4" s="1"/>
  <c r="AO28" i="4"/>
  <c r="AF28" i="4"/>
  <c r="J28" i="4"/>
  <c r="AF23" i="4"/>
  <c r="AO23" i="4"/>
  <c r="AO24" i="4"/>
  <c r="AF24" i="4"/>
  <c r="AO27" i="4"/>
  <c r="AF27" i="4"/>
  <c r="O159" i="3"/>
  <c r="Z27" i="4" s="1"/>
  <c r="C27" i="4"/>
  <c r="AO108" i="4"/>
  <c r="AF108" i="4"/>
  <c r="AF25" i="4"/>
  <c r="AO25" i="4"/>
  <c r="AC156" i="3"/>
  <c r="AC159" i="3"/>
  <c r="AF33" i="4"/>
  <c r="AO33" i="4"/>
  <c r="AF76" i="4"/>
  <c r="AO76" i="4"/>
  <c r="Q167" i="3"/>
  <c r="J35" i="4"/>
  <c r="F22" i="7"/>
  <c r="AD167" i="7" s="1"/>
  <c r="T35" i="4"/>
  <c r="AF35" i="4"/>
  <c r="AO35" i="4"/>
  <c r="S167" i="3"/>
  <c r="AO31" i="4"/>
  <c r="AF31" i="4"/>
  <c r="AF26" i="4"/>
  <c r="AO26" i="4"/>
  <c r="AF70" i="4"/>
  <c r="AO70" i="4"/>
  <c r="AF30" i="4"/>
  <c r="AO30" i="4"/>
  <c r="R167" i="3"/>
  <c r="C35" i="4"/>
  <c r="C22" i="7"/>
  <c r="AA167" i="7" s="1"/>
  <c r="H22" i="7"/>
  <c r="AC160" i="3"/>
  <c r="AO32" i="4"/>
  <c r="AF32" i="4"/>
  <c r="AO63" i="4"/>
  <c r="AF63" i="4"/>
  <c r="AO36" i="4"/>
  <c r="AF36" i="4"/>
  <c r="F35" i="4"/>
  <c r="P167" i="3"/>
  <c r="G22" i="7"/>
  <c r="AC35" i="4"/>
  <c r="AF114" i="4"/>
  <c r="AO114" i="4"/>
  <c r="P198" i="3"/>
  <c r="C53" i="7"/>
  <c r="E53" i="7"/>
  <c r="Z114" i="4"/>
  <c r="S198" i="3"/>
  <c r="R198" i="3"/>
  <c r="T114" i="4"/>
  <c r="H53" i="7"/>
  <c r="AC114" i="4"/>
  <c r="G53" i="7"/>
  <c r="B53" i="7" s="1"/>
  <c r="F53" i="7"/>
  <c r="J114" i="4"/>
  <c r="Q198" i="3"/>
  <c r="W114" i="4"/>
  <c r="D53" i="7"/>
  <c r="C114" i="4"/>
  <c r="F114" i="4"/>
  <c r="O198" i="3"/>
  <c r="M198" i="3"/>
  <c r="N198" i="3" s="1"/>
  <c r="AC25" i="4"/>
  <c r="H12" i="7"/>
  <c r="D12" i="7"/>
  <c r="AB157" i="7" s="1"/>
  <c r="G12" i="7"/>
  <c r="AE157" i="7" s="1"/>
  <c r="E12" i="7"/>
  <c r="C12" i="7"/>
  <c r="F12" i="7"/>
  <c r="AD157" i="7" s="1"/>
  <c r="H20" i="7"/>
  <c r="D20" i="7"/>
  <c r="AB165" i="7" s="1"/>
  <c r="E20" i="7"/>
  <c r="G20" i="7"/>
  <c r="C20" i="7"/>
  <c r="AA165" i="7" s="1"/>
  <c r="F20" i="7"/>
  <c r="H18" i="7"/>
  <c r="D18" i="7"/>
  <c r="AB163" i="7" s="1"/>
  <c r="E18" i="7"/>
  <c r="AC163" i="7" s="1"/>
  <c r="G18" i="7"/>
  <c r="C18" i="7"/>
  <c r="F18" i="7"/>
  <c r="F13" i="7"/>
  <c r="AD158" i="7" s="1"/>
  <c r="D13" i="7"/>
  <c r="AB158" i="7" s="1"/>
  <c r="G13" i="7"/>
  <c r="C13" i="7"/>
  <c r="AA158" i="7" s="1"/>
  <c r="E13" i="7"/>
  <c r="AC158" i="7" s="1"/>
  <c r="H13" i="7"/>
  <c r="F33" i="4"/>
  <c r="M165" i="3"/>
  <c r="N165" i="3" s="1"/>
  <c r="W33" i="4" s="1"/>
  <c r="S168" i="3"/>
  <c r="F23" i="7"/>
  <c r="H23" i="7"/>
  <c r="G23" i="7"/>
  <c r="C23" i="7"/>
  <c r="AA168" i="7" s="1"/>
  <c r="E23" i="7"/>
  <c r="D23" i="7"/>
  <c r="AC28" i="4"/>
  <c r="F15" i="7"/>
  <c r="AD160" i="7" s="1"/>
  <c r="D15" i="7"/>
  <c r="G15" i="7"/>
  <c r="C15" i="7"/>
  <c r="AA160" i="7" s="1"/>
  <c r="E15" i="7"/>
  <c r="H15" i="7"/>
  <c r="F19" i="7"/>
  <c r="G19" i="7"/>
  <c r="C19" i="7"/>
  <c r="AA164" i="7" s="1"/>
  <c r="E19" i="7"/>
  <c r="H19" i="7"/>
  <c r="D19" i="7"/>
  <c r="H8" i="7"/>
  <c r="D8" i="7"/>
  <c r="C8" i="7"/>
  <c r="F8" i="7"/>
  <c r="E8" i="7"/>
  <c r="AC153" i="7" s="1"/>
  <c r="G8" i="7"/>
  <c r="J22" i="4"/>
  <c r="F9" i="7"/>
  <c r="E9" i="7"/>
  <c r="AC154" i="7" s="1"/>
  <c r="H9" i="7"/>
  <c r="G9" i="7"/>
  <c r="C9" i="7"/>
  <c r="D9" i="7"/>
  <c r="AB154" i="7" s="1"/>
  <c r="F11" i="7"/>
  <c r="H11" i="7"/>
  <c r="G11" i="7"/>
  <c r="C11" i="7"/>
  <c r="AA156" i="7" s="1"/>
  <c r="E11" i="7"/>
  <c r="D11" i="7"/>
  <c r="S165" i="3"/>
  <c r="R165" i="3"/>
  <c r="AC23" i="4"/>
  <c r="H10" i="7"/>
  <c r="D10" i="7"/>
  <c r="AB155" i="7" s="1"/>
  <c r="G10" i="7"/>
  <c r="E10" i="7"/>
  <c r="C10" i="7"/>
  <c r="F10" i="7"/>
  <c r="AC30" i="4"/>
  <c r="F17" i="7"/>
  <c r="G17" i="7"/>
  <c r="C17" i="7"/>
  <c r="AA162" i="7" s="1"/>
  <c r="E17" i="7"/>
  <c r="AC162" i="7" s="1"/>
  <c r="H17" i="7"/>
  <c r="D17" i="7"/>
  <c r="Q159" i="3"/>
  <c r="H14" i="7"/>
  <c r="D14" i="7"/>
  <c r="AB159" i="7" s="1"/>
  <c r="E14" i="7"/>
  <c r="G14" i="7"/>
  <c r="C14" i="7"/>
  <c r="AA159" i="7" s="1"/>
  <c r="F14" i="7"/>
  <c r="P151" i="3"/>
  <c r="AC19" i="4" s="1"/>
  <c r="G6" i="7"/>
  <c r="C6" i="7"/>
  <c r="AA151" i="7" s="1"/>
  <c r="F6" i="7"/>
  <c r="AD151" i="7" s="1"/>
  <c r="E6" i="7"/>
  <c r="AC151" i="7" s="1"/>
  <c r="H6" i="7"/>
  <c r="D6" i="7"/>
  <c r="AB151" i="7" s="1"/>
  <c r="P150" i="3"/>
  <c r="AC18" i="4" s="1"/>
  <c r="E5" i="7"/>
  <c r="AC150" i="7" s="1"/>
  <c r="H5" i="7"/>
  <c r="D5" i="7"/>
  <c r="AB150" i="7" s="1"/>
  <c r="G5" i="7"/>
  <c r="C5" i="7"/>
  <c r="AA150" i="7" s="1"/>
  <c r="F5" i="7"/>
  <c r="AD150" i="7" s="1"/>
  <c r="AE162" i="10"/>
  <c r="R159" i="3"/>
  <c r="AE164" i="10"/>
  <c r="AE167" i="10"/>
  <c r="S154" i="3"/>
  <c r="AJ22" i="10"/>
  <c r="AF163" i="10"/>
  <c r="M168" i="3"/>
  <c r="N168" i="3" s="1"/>
  <c r="W36" i="4" s="1"/>
  <c r="B16" i="7"/>
  <c r="J36" i="4"/>
  <c r="S155" i="3"/>
  <c r="Q154" i="3"/>
  <c r="F36" i="4"/>
  <c r="AF22" i="4"/>
  <c r="M154" i="3"/>
  <c r="N154" i="3" s="1"/>
  <c r="W22" i="4" s="1"/>
  <c r="R154" i="3"/>
  <c r="O168" i="3"/>
  <c r="Z36" i="4" s="1"/>
  <c r="R168" i="3"/>
  <c r="T36" i="4"/>
  <c r="F22" i="4"/>
  <c r="C22" i="4"/>
  <c r="O154" i="3"/>
  <c r="Z22" i="4" s="1"/>
  <c r="C36" i="4"/>
  <c r="T22" i="4"/>
  <c r="P178" i="3"/>
  <c r="AC70" i="4"/>
  <c r="P164" i="3"/>
  <c r="AC32" i="4"/>
  <c r="P192" i="3"/>
  <c r="AC108" i="4"/>
  <c r="P184" i="3"/>
  <c r="AC76" i="4"/>
  <c r="P154" i="3"/>
  <c r="AC22" i="4"/>
  <c r="P168" i="3"/>
  <c r="AC36" i="4"/>
  <c r="P163" i="3"/>
  <c r="AC31" i="4"/>
  <c r="P156" i="3"/>
  <c r="AC24" i="4"/>
  <c r="P159" i="3"/>
  <c r="AC27" i="4"/>
  <c r="P158" i="3"/>
  <c r="AC26" i="4"/>
  <c r="P153" i="3"/>
  <c r="AC21" i="4"/>
  <c r="P165" i="3"/>
  <c r="AC33" i="4"/>
  <c r="P171" i="3"/>
  <c r="AC63" i="4"/>
  <c r="C23" i="4"/>
  <c r="P155" i="3"/>
  <c r="P160" i="3"/>
  <c r="M162" i="3"/>
  <c r="N162" i="3" s="1"/>
  <c r="W30" i="4" s="1"/>
  <c r="P162" i="3"/>
  <c r="F25" i="4"/>
  <c r="P157" i="3"/>
  <c r="F28" i="4"/>
  <c r="R155" i="3"/>
  <c r="O162" i="3"/>
  <c r="Z30" i="4" s="1"/>
  <c r="J25" i="4"/>
  <c r="S160" i="3"/>
  <c r="Q162" i="3"/>
  <c r="Q157" i="3"/>
  <c r="AC158" i="3"/>
  <c r="F23" i="4"/>
  <c r="M155" i="3"/>
  <c r="N155" i="3" s="1"/>
  <c r="W23" i="4" s="1"/>
  <c r="O155" i="3"/>
  <c r="Z23" i="4" s="1"/>
  <c r="J30" i="4"/>
  <c r="M160" i="3"/>
  <c r="N160" i="3" s="1"/>
  <c r="W28" i="4" s="1"/>
  <c r="O160" i="3"/>
  <c r="Z28" i="4" s="1"/>
  <c r="J23" i="4"/>
  <c r="T30" i="4"/>
  <c r="O157" i="3"/>
  <c r="Z25" i="4" s="1"/>
  <c r="M157" i="3"/>
  <c r="N157" i="3" s="1"/>
  <c r="W25" i="4" s="1"/>
  <c r="R160" i="3"/>
  <c r="C28" i="4"/>
  <c r="C30" i="4"/>
  <c r="T25" i="4"/>
  <c r="R157" i="3"/>
  <c r="Q160" i="3"/>
  <c r="T23" i="4"/>
  <c r="T28" i="4"/>
  <c r="Q155" i="3"/>
  <c r="S162" i="3"/>
  <c r="F30" i="4"/>
  <c r="S157" i="3"/>
  <c r="C25" i="4"/>
  <c r="B24" i="7"/>
  <c r="AC152" i="3"/>
  <c r="I152" i="3"/>
  <c r="AO20" i="4" s="1"/>
  <c r="B24" i="10"/>
  <c r="AF169" i="10"/>
  <c r="AJ24" i="10"/>
  <c r="AJ19" i="10"/>
  <c r="AI22" i="10"/>
  <c r="AC12" i="10"/>
  <c r="G2" i="10" s="1"/>
  <c r="AF166" i="10"/>
  <c r="AF161" i="10"/>
  <c r="AD165" i="10"/>
  <c r="AC150" i="3"/>
  <c r="AE163" i="10"/>
  <c r="AD162" i="10"/>
  <c r="B20" i="10"/>
  <c r="AC153" i="3"/>
  <c r="R178" i="3"/>
  <c r="E33" i="7"/>
  <c r="F33" i="7"/>
  <c r="G33" i="7"/>
  <c r="B33" i="7" s="1"/>
  <c r="D33" i="7"/>
  <c r="C33" i="7"/>
  <c r="H33" i="7"/>
  <c r="O178" i="3"/>
  <c r="F70" i="4"/>
  <c r="J70" i="4"/>
  <c r="Q178" i="3"/>
  <c r="Z70" i="4"/>
  <c r="W70" i="4"/>
  <c r="C70" i="4"/>
  <c r="T70" i="4"/>
  <c r="S178" i="3"/>
  <c r="M178" i="3"/>
  <c r="N178" i="3" s="1"/>
  <c r="B21" i="10"/>
  <c r="AE166" i="10"/>
  <c r="AD159" i="7"/>
  <c r="AC159" i="7"/>
  <c r="J27" i="4"/>
  <c r="M159" i="3"/>
  <c r="N159" i="3" s="1"/>
  <c r="W27" i="4" s="1"/>
  <c r="T27" i="4"/>
  <c r="S159" i="3"/>
  <c r="F27" i="4"/>
  <c r="AD156" i="7"/>
  <c r="AC156" i="7"/>
  <c r="AB156" i="7"/>
  <c r="AE150" i="7"/>
  <c r="AA153" i="7"/>
  <c r="AD153" i="7"/>
  <c r="B21" i="7"/>
  <c r="AE166" i="7"/>
  <c r="C47" i="7"/>
  <c r="D47" i="7"/>
  <c r="G47" i="7"/>
  <c r="B47" i="7" s="1"/>
  <c r="H47" i="7"/>
  <c r="O192" i="3"/>
  <c r="E47" i="7"/>
  <c r="R192" i="3"/>
  <c r="F47" i="7"/>
  <c r="T108" i="4"/>
  <c r="Q192" i="3"/>
  <c r="M192" i="3"/>
  <c r="N192" i="3" s="1"/>
  <c r="S192" i="3"/>
  <c r="Z108" i="4"/>
  <c r="C108" i="4"/>
  <c r="F108" i="4"/>
  <c r="W108" i="4"/>
  <c r="J108" i="4"/>
  <c r="AD163" i="10"/>
  <c r="AJ18" i="10"/>
  <c r="AA155" i="7"/>
  <c r="AD155" i="7"/>
  <c r="AC155" i="7"/>
  <c r="G39" i="7"/>
  <c r="B39" i="7" s="1"/>
  <c r="Q184" i="3"/>
  <c r="W76" i="4"/>
  <c r="F76" i="4"/>
  <c r="D39" i="7"/>
  <c r="C76" i="4"/>
  <c r="M184" i="3"/>
  <c r="N184" i="3" s="1"/>
  <c r="O184" i="3"/>
  <c r="E39" i="7"/>
  <c r="H39" i="7"/>
  <c r="J76" i="4"/>
  <c r="C39" i="7"/>
  <c r="F39" i="7"/>
  <c r="T76" i="4"/>
  <c r="S184" i="3"/>
  <c r="Z76" i="4"/>
  <c r="R184" i="3"/>
  <c r="AD162" i="7"/>
  <c r="AB162" i="7"/>
  <c r="B17" i="7"/>
  <c r="AA157" i="7"/>
  <c r="AC157" i="7"/>
  <c r="AJ13" i="10"/>
  <c r="AD158" i="10"/>
  <c r="AE170" i="10"/>
  <c r="B25" i="10"/>
  <c r="AC160" i="7"/>
  <c r="AB160" i="7"/>
  <c r="AE159" i="10"/>
  <c r="B14" i="10"/>
  <c r="AF162" i="10"/>
  <c r="AI17" i="10"/>
  <c r="B22" i="7"/>
  <c r="AE167" i="7"/>
  <c r="AF165" i="10"/>
  <c r="AI20" i="10"/>
  <c r="AD166" i="10"/>
  <c r="AJ21" i="10"/>
  <c r="AA163" i="7"/>
  <c r="AD163" i="7"/>
  <c r="AD164" i="7"/>
  <c r="AC164" i="7"/>
  <c r="AB164" i="7"/>
  <c r="AJ25" i="10"/>
  <c r="AD170" i="10"/>
  <c r="AF159" i="10"/>
  <c r="AI14" i="10"/>
  <c r="AI19" i="10"/>
  <c r="AF164" i="10"/>
  <c r="AF170" i="10"/>
  <c r="AI25" i="10"/>
  <c r="B20" i="7"/>
  <c r="AD165" i="7"/>
  <c r="AC165" i="7"/>
  <c r="B13" i="10"/>
  <c r="AE158" i="10"/>
  <c r="AD159" i="10"/>
  <c r="AJ14" i="10"/>
  <c r="E26" i="7"/>
  <c r="D26" i="7"/>
  <c r="O171" i="3"/>
  <c r="Q171" i="3"/>
  <c r="Z63" i="4"/>
  <c r="S171" i="3"/>
  <c r="G26" i="7"/>
  <c r="B26" i="7" s="1"/>
  <c r="F26" i="7"/>
  <c r="T63" i="4"/>
  <c r="C63" i="4"/>
  <c r="M171" i="3"/>
  <c r="N171" i="3" s="1"/>
  <c r="C26" i="7"/>
  <c r="R171" i="3"/>
  <c r="J63" i="4"/>
  <c r="H26" i="7"/>
  <c r="W63" i="4"/>
  <c r="F63" i="4"/>
  <c r="AD154" i="7"/>
  <c r="B9" i="7"/>
  <c r="AA154" i="7"/>
  <c r="AD168" i="7"/>
  <c r="AC168" i="7"/>
  <c r="AB168" i="7"/>
  <c r="AE168" i="7"/>
  <c r="T31" i="4"/>
  <c r="J31" i="4"/>
  <c r="R163" i="3"/>
  <c r="M163" i="3"/>
  <c r="N163" i="3" s="1"/>
  <c r="W31" i="4" s="1"/>
  <c r="O163" i="3"/>
  <c r="Z31" i="4" s="1"/>
  <c r="S163" i="3"/>
  <c r="Q163" i="3"/>
  <c r="F31" i="4"/>
  <c r="C31" i="4"/>
  <c r="Q158" i="3"/>
  <c r="T26" i="4"/>
  <c r="S158" i="3"/>
  <c r="F26" i="4"/>
  <c r="M158" i="3"/>
  <c r="N158" i="3" s="1"/>
  <c r="W26" i="4" s="1"/>
  <c r="R158" i="3"/>
  <c r="J26" i="4"/>
  <c r="C26" i="4"/>
  <c r="O158" i="3"/>
  <c r="Z26" i="4" s="1"/>
  <c r="J32" i="4"/>
  <c r="S164" i="3"/>
  <c r="T32" i="4"/>
  <c r="M164" i="3"/>
  <c r="N164" i="3" s="1"/>
  <c r="W32" i="4" s="1"/>
  <c r="R164" i="3"/>
  <c r="C32" i="4"/>
  <c r="O164" i="3"/>
  <c r="Z32" i="4" s="1"/>
  <c r="F32" i="4"/>
  <c r="Q164" i="3"/>
  <c r="AC163" i="3"/>
  <c r="AC151" i="3"/>
  <c r="O153" i="3"/>
  <c r="Z21" i="4" s="1"/>
  <c r="AB153" i="7"/>
  <c r="T21" i="4"/>
  <c r="R153" i="3"/>
  <c r="M153" i="3"/>
  <c r="N153" i="3" s="1"/>
  <c r="W21" i="4" s="1"/>
  <c r="C21" i="4"/>
  <c r="Q153" i="3"/>
  <c r="J21" i="4"/>
  <c r="S153" i="3"/>
  <c r="F21" i="4"/>
  <c r="Q151" i="3"/>
  <c r="M151" i="3"/>
  <c r="N151" i="3" s="1"/>
  <c r="W19" i="4" s="1"/>
  <c r="T19" i="4"/>
  <c r="R151" i="3"/>
  <c r="C19" i="4"/>
  <c r="S151" i="3"/>
  <c r="AO19" i="4" s="1"/>
  <c r="O151" i="3"/>
  <c r="Z19" i="4" s="1"/>
  <c r="F19" i="4"/>
  <c r="J19" i="4"/>
  <c r="O156" i="3"/>
  <c r="Z24" i="4" s="1"/>
  <c r="Q156" i="3"/>
  <c r="C24" i="4"/>
  <c r="R156" i="3"/>
  <c r="J24" i="4"/>
  <c r="F24" i="4"/>
  <c r="M156" i="3"/>
  <c r="N156" i="3" s="1"/>
  <c r="W24" i="4" s="1"/>
  <c r="T24" i="4"/>
  <c r="S156" i="3"/>
  <c r="AC164" i="3"/>
  <c r="S150" i="3"/>
  <c r="AO18" i="4" s="1"/>
  <c r="J18" i="4"/>
  <c r="F18" i="4"/>
  <c r="T18" i="4"/>
  <c r="M150" i="3"/>
  <c r="N150" i="3" s="1"/>
  <c r="W18" i="4" s="1"/>
  <c r="R150" i="3"/>
  <c r="Q150" i="3"/>
  <c r="C18" i="4"/>
  <c r="O150" i="3"/>
  <c r="Z18" i="4" s="1"/>
  <c r="AC164" i="10"/>
  <c r="AC155" i="3"/>
  <c r="AC167" i="3"/>
  <c r="AC161" i="3"/>
  <c r="AC157" i="3"/>
  <c r="AC156" i="10"/>
  <c r="AC155" i="10"/>
  <c r="AC154" i="3"/>
  <c r="B12" i="7" l="1"/>
  <c r="P152" i="3"/>
  <c r="AC20" i="4" s="1"/>
  <c r="E7" i="7"/>
  <c r="AC152" i="7" s="1"/>
  <c r="C7" i="7"/>
  <c r="AA152" i="7" s="1"/>
  <c r="H7" i="7"/>
  <c r="D7" i="7"/>
  <c r="AB152" i="7" s="1"/>
  <c r="G7" i="7"/>
  <c r="AE152" i="7" s="1"/>
  <c r="F7" i="7"/>
  <c r="AD152" i="7" s="1"/>
  <c r="AE154" i="7"/>
  <c r="AE165" i="7"/>
  <c r="B23" i="7"/>
  <c r="AE162" i="7"/>
  <c r="AF21" i="4"/>
  <c r="AF18" i="4"/>
  <c r="AF19" i="4"/>
  <c r="O152" i="3"/>
  <c r="Z20" i="4" s="1"/>
  <c r="T20" i="4"/>
  <c r="C20" i="4"/>
  <c r="J20" i="4"/>
  <c r="F20" i="4"/>
  <c r="Q152" i="3"/>
  <c r="M152" i="3"/>
  <c r="N152" i="3" s="1"/>
  <c r="W20" i="4" s="1"/>
  <c r="R152" i="3"/>
  <c r="S152" i="3"/>
  <c r="AJ3" i="10"/>
  <c r="AI3" i="10"/>
  <c r="B15" i="7"/>
  <c r="AE160" i="7"/>
  <c r="B14" i="7"/>
  <c r="AE159" i="7"/>
  <c r="B10" i="7"/>
  <c r="AE155" i="7"/>
  <c r="B13" i="7"/>
  <c r="AE158" i="7"/>
  <c r="B6" i="7"/>
  <c r="AE151" i="7"/>
  <c r="B11" i="7"/>
  <c r="AE156" i="7"/>
  <c r="B19" i="7"/>
  <c r="AE164" i="7"/>
  <c r="AE153" i="7"/>
  <c r="B8" i="7"/>
  <c r="AE163" i="7"/>
  <c r="B18" i="7"/>
  <c r="B7" i="7" l="1"/>
  <c r="AF20" i="4"/>
  <c r="K34" i="10"/>
  <c r="C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H.Nosaka</author>
  </authors>
  <commentList>
    <comment ref="D12" authorId="0" shapeId="0" xr:uid="{00000000-0006-0000-0100-000001000000}">
      <text>
        <r>
          <rPr>
            <b/>
            <sz val="9"/>
            <color indexed="81"/>
            <rFont val="ＭＳ Ｐゴシック"/>
            <family val="3"/>
            <charset val="128"/>
          </rPr>
          <t>- を入れて下さい。</t>
        </r>
      </text>
    </comment>
    <comment ref="G12" authorId="0" shapeId="0" xr:uid="{00000000-0006-0000-0100-000002000000}">
      <text>
        <r>
          <rPr>
            <b/>
            <sz val="9"/>
            <color indexed="81"/>
            <rFont val="ＭＳ Ｐゴシック"/>
            <family val="3"/>
            <charset val="128"/>
          </rPr>
          <t>- を入れて下さい。</t>
        </r>
      </text>
    </comment>
    <comment ref="I12" authorId="0" shapeId="0" xr:uid="{00000000-0006-0000-0100-000003000000}">
      <text>
        <r>
          <rPr>
            <b/>
            <sz val="9"/>
            <color indexed="81"/>
            <rFont val="ＭＳ Ｐゴシック"/>
            <family val="3"/>
            <charset val="128"/>
          </rPr>
          <t>- 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0000000-0006-0000-0300-000001000000}">
      <text>
        <r>
          <rPr>
            <sz val="9"/>
            <color indexed="12"/>
            <rFont val="ＭＳ Ｐゴシック"/>
            <family val="3"/>
            <charset val="128"/>
          </rPr>
          <t>西暦で入力
2020/4/1の様に</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00000000-0006-0000-0600-000001000000}">
      <text>
        <r>
          <rPr>
            <sz val="9"/>
            <color indexed="12"/>
            <rFont val="ＭＳ Ｐゴシック"/>
            <family val="3"/>
            <charset val="128"/>
          </rPr>
          <t>西暦で入力
2020/4/1の様に</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4" authorId="0" shapeId="0" xr:uid="{00000000-0006-0000-0800-000001000000}">
      <text>
        <r>
          <rPr>
            <sz val="9"/>
            <color indexed="12"/>
            <rFont val="ＭＳ Ｐゴシック"/>
            <family val="3"/>
            <charset val="128"/>
          </rPr>
          <t>西暦で入力
2017/4/1の様に</t>
        </r>
      </text>
    </comment>
  </commentList>
</comments>
</file>

<file path=xl/sharedStrings.xml><?xml version="1.0" encoding="utf-8"?>
<sst xmlns="http://schemas.openxmlformats.org/spreadsheetml/2006/main" count="1143" uniqueCount="608">
  <si>
    <t>チーム所在地</t>
    <rPh sb="3" eb="6">
      <t>ショザイチ</t>
    </rPh>
    <phoneticPr fontId="2"/>
  </si>
  <si>
    <t>チーム名称</t>
    <rPh sb="3" eb="5">
      <t>メイショウ</t>
    </rPh>
    <phoneticPr fontId="2"/>
  </si>
  <si>
    <t>所属支部名</t>
    <rPh sb="0" eb="2">
      <t>ショゾク</t>
    </rPh>
    <rPh sb="2" eb="4">
      <t>シブ</t>
    </rPh>
    <rPh sb="4" eb="5">
      <t>メイ</t>
    </rPh>
    <phoneticPr fontId="2"/>
  </si>
  <si>
    <t>代表者氏名</t>
    <rPh sb="0" eb="1">
      <t>ダイ</t>
    </rPh>
    <rPh sb="1" eb="2">
      <t>オモテ</t>
    </rPh>
    <rPh sb="2" eb="3">
      <t>シャ</t>
    </rPh>
    <rPh sb="3" eb="5">
      <t>シメイ</t>
    </rPh>
    <phoneticPr fontId="2"/>
  </si>
  <si>
    <t>生年月日</t>
    <rPh sb="0" eb="2">
      <t>セイネン</t>
    </rPh>
    <rPh sb="2" eb="4">
      <t>ガッピ</t>
    </rPh>
    <phoneticPr fontId="2"/>
  </si>
  <si>
    <t>〒</t>
  </si>
  <si>
    <t>チーム責任者</t>
    <rPh sb="3" eb="5">
      <t>セキニン</t>
    </rPh>
    <rPh sb="5" eb="6">
      <t>シャ</t>
    </rPh>
    <phoneticPr fontId="2"/>
  </si>
  <si>
    <t>連絡責任者</t>
    <rPh sb="0" eb="2">
      <t>レンラク</t>
    </rPh>
    <rPh sb="2" eb="4">
      <t>セキニン</t>
    </rPh>
    <rPh sb="4" eb="5">
      <t>シャ</t>
    </rPh>
    <phoneticPr fontId="2"/>
  </si>
  <si>
    <t>携帯番号</t>
    <rPh sb="0" eb="2">
      <t>ケイタイ</t>
    </rPh>
    <rPh sb="2" eb="4">
      <t>バンゴウ</t>
    </rPh>
    <phoneticPr fontId="2"/>
  </si>
  <si>
    <t>監　督 30 番</t>
    <rPh sb="0" eb="1">
      <t>ラン</t>
    </rPh>
    <rPh sb="2" eb="3">
      <t>ヨシ</t>
    </rPh>
    <rPh sb="7" eb="8">
      <t>バン</t>
    </rPh>
    <phoneticPr fontId="2"/>
  </si>
  <si>
    <t>姓</t>
    <rPh sb="0" eb="1">
      <t>セイ</t>
    </rPh>
    <phoneticPr fontId="2"/>
  </si>
  <si>
    <t>名</t>
    <rPh sb="0" eb="1">
      <t>メイ</t>
    </rPh>
    <phoneticPr fontId="2"/>
  </si>
  <si>
    <t>受　講　者　番　号</t>
    <rPh sb="0" eb="1">
      <t>ウケ</t>
    </rPh>
    <rPh sb="2" eb="3">
      <t>コウ</t>
    </rPh>
    <rPh sb="4" eb="5">
      <t>シャ</t>
    </rPh>
    <rPh sb="6" eb="7">
      <t>バン</t>
    </rPh>
    <rPh sb="8" eb="9">
      <t>ゴウ</t>
    </rPh>
    <phoneticPr fontId="2"/>
  </si>
  <si>
    <t>住　　　　所</t>
    <rPh sb="0" eb="1">
      <t>ジュウ</t>
    </rPh>
    <rPh sb="5" eb="6">
      <t>ショ</t>
    </rPh>
    <phoneticPr fontId="2"/>
  </si>
  <si>
    <t>電　話</t>
    <rPh sb="0" eb="1">
      <t>デン</t>
    </rPh>
    <rPh sb="2" eb="3">
      <t>ハナシ</t>
    </rPh>
    <phoneticPr fontId="2"/>
  </si>
  <si>
    <t>年　齢</t>
    <rPh sb="0" eb="1">
      <t>トシ</t>
    </rPh>
    <rPh sb="2" eb="3">
      <t>ヨワイ</t>
    </rPh>
    <phoneticPr fontId="2"/>
  </si>
  <si>
    <t>コーチ 29 番</t>
    <rPh sb="7" eb="8">
      <t>バン</t>
    </rPh>
    <phoneticPr fontId="2"/>
  </si>
  <si>
    <t>コーチ 28 番</t>
    <rPh sb="7" eb="8">
      <t>バン</t>
    </rPh>
    <phoneticPr fontId="2"/>
  </si>
  <si>
    <t>ＮＯ. 1</t>
    <phoneticPr fontId="2"/>
  </si>
  <si>
    <t>福井県軟式野球連盟    　学童野球登録名簿作成資料　</t>
    <rPh sb="0" eb="9">
      <t>ケン</t>
    </rPh>
    <rPh sb="14" eb="16">
      <t>ガクドウ</t>
    </rPh>
    <rPh sb="16" eb="18">
      <t>ヤキュウ</t>
    </rPh>
    <rPh sb="18" eb="20">
      <t>トウロク</t>
    </rPh>
    <rPh sb="20" eb="22">
      <t>メイボ</t>
    </rPh>
    <rPh sb="22" eb="24">
      <t>サクセイ</t>
    </rPh>
    <rPh sb="24" eb="26">
      <t>シリョウ</t>
    </rPh>
    <phoneticPr fontId="2"/>
  </si>
  <si>
    <t>ＮＯ</t>
    <phoneticPr fontId="2"/>
  </si>
  <si>
    <t>小学校</t>
    <rPh sb="0" eb="1">
      <t>ショウ</t>
    </rPh>
    <rPh sb="1" eb="3">
      <t>ガッコウ</t>
    </rPh>
    <phoneticPr fontId="2"/>
  </si>
  <si>
    <t>団　　　員</t>
    <rPh sb="0" eb="1">
      <t>ダン</t>
    </rPh>
    <rPh sb="4" eb="5">
      <t>イン</t>
    </rPh>
    <phoneticPr fontId="2"/>
  </si>
  <si>
    <t>保　護　者</t>
    <rPh sb="0" eb="1">
      <t>タモツ</t>
    </rPh>
    <rPh sb="2" eb="3">
      <t>ユズル</t>
    </rPh>
    <rPh sb="4" eb="5">
      <t>シャ</t>
    </rPh>
    <phoneticPr fontId="2"/>
  </si>
  <si>
    <t>学</t>
    <rPh sb="0" eb="1">
      <t>ガク</t>
    </rPh>
    <phoneticPr fontId="2"/>
  </si>
  <si>
    <t>年</t>
    <rPh sb="0" eb="1">
      <t>ネン</t>
    </rPh>
    <phoneticPr fontId="2"/>
  </si>
  <si>
    <t>男</t>
    <rPh sb="0" eb="1">
      <t>オトコ</t>
    </rPh>
    <phoneticPr fontId="2"/>
  </si>
  <si>
    <t>女</t>
    <rPh sb="0" eb="1">
      <t>オンナ</t>
    </rPh>
    <phoneticPr fontId="2"/>
  </si>
  <si>
    <t>保険</t>
    <rPh sb="0" eb="2">
      <t>ホケン</t>
    </rPh>
    <phoneticPr fontId="2"/>
  </si>
  <si>
    <t>加入</t>
    <rPh sb="0" eb="2">
      <t>カニュウ</t>
    </rPh>
    <phoneticPr fontId="2"/>
  </si>
  <si>
    <t>市町村名</t>
    <rPh sb="0" eb="3">
      <t>シチョウソン</t>
    </rPh>
    <rPh sb="3" eb="4">
      <t>メイ</t>
    </rPh>
    <phoneticPr fontId="2"/>
  </si>
  <si>
    <t>学　校　名</t>
    <rPh sb="0" eb="1">
      <t>ガク</t>
    </rPh>
    <rPh sb="2" eb="3">
      <t>コウ</t>
    </rPh>
    <rPh sb="4" eb="5">
      <t>メイ</t>
    </rPh>
    <phoneticPr fontId="2"/>
  </si>
  <si>
    <t>済</t>
    <rPh sb="0" eb="1">
      <t>スミ</t>
    </rPh>
    <phoneticPr fontId="2"/>
  </si>
  <si>
    <t>末</t>
    <rPh sb="0" eb="1">
      <t>スエ</t>
    </rPh>
    <phoneticPr fontId="2"/>
  </si>
  <si>
    <t>今日</t>
    <rPh sb="0" eb="2">
      <t>キョウ</t>
    </rPh>
    <phoneticPr fontId="2"/>
  </si>
  <si>
    <t>現在</t>
    <rPh sb="0" eb="2">
      <t>ゲンザイ</t>
    </rPh>
    <phoneticPr fontId="2"/>
  </si>
  <si>
    <t>団員登録名簿</t>
    <rPh sb="0" eb="2">
      <t>ダンイン</t>
    </rPh>
    <rPh sb="2" eb="4">
      <t>トウロク</t>
    </rPh>
    <rPh sb="4" eb="6">
      <t>メイボ</t>
    </rPh>
    <phoneticPr fontId="2"/>
  </si>
  <si>
    <t>ＮＯ. 2</t>
    <phoneticPr fontId="2"/>
  </si>
  <si>
    <t>入力前に注意事項を読んで下さい！</t>
    <rPh sb="0" eb="2">
      <t>ニュウリョク</t>
    </rPh>
    <rPh sb="2" eb="3">
      <t>マエ</t>
    </rPh>
    <rPh sb="4" eb="6">
      <t>チュウイ</t>
    </rPh>
    <rPh sb="6" eb="8">
      <t>ジコウ</t>
    </rPh>
    <rPh sb="9" eb="10">
      <t>ヨ</t>
    </rPh>
    <rPh sb="12" eb="13">
      <t>クダ</t>
    </rPh>
    <phoneticPr fontId="2"/>
  </si>
  <si>
    <t>スポーツ安全保険の加入は、団員全員加入して下さい！</t>
    <rPh sb="4" eb="6">
      <t>アンゼン</t>
    </rPh>
    <rPh sb="6" eb="8">
      <t>ホケン</t>
    </rPh>
    <rPh sb="9" eb="11">
      <t>カニュウ</t>
    </rPh>
    <rPh sb="13" eb="15">
      <t>ダンイン</t>
    </rPh>
    <rPh sb="15" eb="17">
      <t>ゼンイン</t>
    </rPh>
    <rPh sb="17" eb="19">
      <t>カニュウ</t>
    </rPh>
    <rPh sb="21" eb="22">
      <t>クダ</t>
    </rPh>
    <phoneticPr fontId="2"/>
  </si>
  <si>
    <t>保険の未加入があります。確認して下さい！</t>
    <rPh sb="0" eb="2">
      <t>ホケン</t>
    </rPh>
    <rPh sb="3" eb="6">
      <t>ミカニュウ</t>
    </rPh>
    <rPh sb="12" eb="14">
      <t>カクニン</t>
    </rPh>
    <rPh sb="16" eb="17">
      <t>クダ</t>
    </rPh>
    <phoneticPr fontId="2"/>
  </si>
  <si>
    <t>学年</t>
    <rPh sb="0" eb="2">
      <t>ガクネン</t>
    </rPh>
    <phoneticPr fontId="2"/>
  </si>
  <si>
    <t>氏　　名</t>
    <rPh sb="0" eb="1">
      <t>シ</t>
    </rPh>
    <rPh sb="3" eb="4">
      <t>メイ</t>
    </rPh>
    <phoneticPr fontId="2"/>
  </si>
  <si>
    <t>登</t>
    <rPh sb="0" eb="1">
      <t>トウ</t>
    </rPh>
    <phoneticPr fontId="2"/>
  </si>
  <si>
    <t>登録</t>
    <rPh sb="0" eb="2">
      <t>トウロク</t>
    </rPh>
    <phoneticPr fontId="2"/>
  </si>
  <si>
    <t>福井県軟式野球連盟</t>
    <rPh sb="0" eb="9">
      <t>ケン</t>
    </rPh>
    <phoneticPr fontId="2"/>
  </si>
  <si>
    <t>登録用紙作成用</t>
    <rPh sb="0" eb="2">
      <t>トウロク</t>
    </rPh>
    <rPh sb="2" eb="4">
      <t>ヨウシ</t>
    </rPh>
    <rPh sb="4" eb="6">
      <t>サクセイ</t>
    </rPh>
    <rPh sb="6" eb="7">
      <t>ヨウ</t>
    </rPh>
    <phoneticPr fontId="2"/>
  </si>
  <si>
    <t>名です。</t>
    <rPh sb="0" eb="1">
      <t>メイ</t>
    </rPh>
    <phoneticPr fontId="2"/>
  </si>
  <si>
    <t>現在登録は、ありません。</t>
    <rPh sb="0" eb="2">
      <t>ゲンザイ</t>
    </rPh>
    <rPh sb="2" eb="4">
      <t>トウロク</t>
    </rPh>
    <phoneticPr fontId="2"/>
  </si>
  <si>
    <t>登録数</t>
    <rPh sb="0" eb="3">
      <t>トウロクスウ</t>
    </rPh>
    <phoneticPr fontId="2"/>
  </si>
  <si>
    <t>NO</t>
    <phoneticPr fontId="2"/>
  </si>
  <si>
    <t>NO.</t>
    <phoneticPr fontId="2"/>
  </si>
  <si>
    <t>位置</t>
    <rPh sb="0" eb="2">
      <t>イチ</t>
    </rPh>
    <phoneticPr fontId="2"/>
  </si>
  <si>
    <t>背番号</t>
    <rPh sb="0" eb="3">
      <t>セバンゴウ</t>
    </rPh>
    <phoneticPr fontId="2"/>
  </si>
  <si>
    <t>記</t>
    <rPh sb="0" eb="1">
      <t>キ</t>
    </rPh>
    <phoneticPr fontId="2"/>
  </si>
  <si>
    <t>1.</t>
    <phoneticPr fontId="2"/>
  </si>
  <si>
    <t>団員登録済の団員名簿です。</t>
    <rPh sb="0" eb="2">
      <t>ダンイン</t>
    </rPh>
    <rPh sb="2" eb="4">
      <t>トウロク</t>
    </rPh>
    <rPh sb="4" eb="5">
      <t>スミ</t>
    </rPh>
    <rPh sb="6" eb="8">
      <t>ダンイン</t>
    </rPh>
    <rPh sb="8" eb="10">
      <t>メイボ</t>
    </rPh>
    <phoneticPr fontId="2"/>
  </si>
  <si>
    <t>2.</t>
  </si>
  <si>
    <t>3.</t>
  </si>
  <si>
    <t>4.</t>
  </si>
  <si>
    <t>5.</t>
  </si>
  <si>
    <t>背番号を入力。</t>
    <rPh sb="0" eb="3">
      <t>セバンゴウ</t>
    </rPh>
    <rPh sb="4" eb="6">
      <t>ニュウリョク</t>
    </rPh>
    <phoneticPr fontId="2"/>
  </si>
  <si>
    <t>現在の登録記入数は、</t>
    <rPh sb="0" eb="2">
      <t>ゲンザイ</t>
    </rPh>
    <rPh sb="3" eb="5">
      <t>トウロク</t>
    </rPh>
    <rPh sb="5" eb="7">
      <t>キニュウ</t>
    </rPh>
    <rPh sb="7" eb="8">
      <t>スウ</t>
    </rPh>
    <phoneticPr fontId="2"/>
  </si>
  <si>
    <t>福井県軟式野球連盟学童野球登録名簿</t>
    <rPh sb="0" eb="3">
      <t>フクイケン</t>
    </rPh>
    <rPh sb="3" eb="5">
      <t>ナンシキ</t>
    </rPh>
    <rPh sb="5" eb="7">
      <t>ヤキュウ</t>
    </rPh>
    <rPh sb="7" eb="9">
      <t>レンメイ</t>
    </rPh>
    <rPh sb="9" eb="11">
      <t>ガクドウ</t>
    </rPh>
    <rPh sb="11" eb="13">
      <t>ヤキュウ</t>
    </rPh>
    <rPh sb="13" eb="15">
      <t>トウロク</t>
    </rPh>
    <rPh sb="15" eb="17">
      <t>メイボ</t>
    </rPh>
    <phoneticPr fontId="2"/>
  </si>
  <si>
    <t/>
  </si>
  <si>
    <t>連絡先</t>
    <rPh sb="0" eb="3">
      <t>レンラクサキ</t>
    </rPh>
    <phoneticPr fontId="2"/>
  </si>
  <si>
    <t>〒</t>
    <phoneticPr fontId="2"/>
  </si>
  <si>
    <t>変更しないで下さい。</t>
    <rPh sb="0" eb="2">
      <t>ヘンコウ</t>
    </rPh>
    <rPh sb="6" eb="7">
      <t>クダ</t>
    </rPh>
    <phoneticPr fontId="2"/>
  </si>
  <si>
    <t>住所</t>
    <rPh sb="0" eb="2">
      <t>ジュウショ</t>
    </rPh>
    <phoneticPr fontId="2"/>
  </si>
  <si>
    <t>氏名</t>
    <rPh sb="0" eb="2">
      <t>シメイ</t>
    </rPh>
    <phoneticPr fontId="2"/>
  </si>
  <si>
    <t>印刷用シートです。</t>
    <rPh sb="0" eb="3">
      <t>インサツヨウ</t>
    </rPh>
    <phoneticPr fontId="2"/>
  </si>
  <si>
    <t>支　部　　支部長</t>
    <rPh sb="0" eb="3">
      <t>シブ</t>
    </rPh>
    <rPh sb="5" eb="8">
      <t>シブチョウ</t>
    </rPh>
    <phoneticPr fontId="2"/>
  </si>
  <si>
    <r>
      <t>責任</t>
    </r>
    <r>
      <rPr>
        <sz val="12"/>
        <rFont val="ＭＳ 明朝"/>
        <family val="1"/>
        <charset val="128"/>
      </rPr>
      <t>者</t>
    </r>
    <rPh sb="0" eb="3">
      <t>セキニンシャ</t>
    </rPh>
    <phoneticPr fontId="2"/>
  </si>
  <si>
    <t>〒</t>
    <phoneticPr fontId="2"/>
  </si>
  <si>
    <t>内容を確認して下さい!</t>
    <rPh sb="0" eb="2">
      <t>ナイヨウ</t>
    </rPh>
    <rPh sb="3" eb="5">
      <t>カクニン</t>
    </rPh>
    <rPh sb="7" eb="8">
      <t>クダ</t>
    </rPh>
    <phoneticPr fontId="2"/>
  </si>
  <si>
    <t>(印)</t>
    <rPh sb="1" eb="2">
      <t>イン</t>
    </rPh>
    <phoneticPr fontId="2"/>
  </si>
  <si>
    <t>☆ 最初にプリンター及び</t>
    <rPh sb="2" eb="4">
      <t>サイショ</t>
    </rPh>
    <rPh sb="10" eb="11">
      <t>オヨ</t>
    </rPh>
    <phoneticPr fontId="2"/>
  </si>
  <si>
    <t>電話</t>
    <rPh sb="0" eb="2">
      <t>デンワ</t>
    </rPh>
    <phoneticPr fontId="2"/>
  </si>
  <si>
    <t>用紙の設定の確認を</t>
    <rPh sb="0" eb="2">
      <t>ヨウシ</t>
    </rPh>
    <rPh sb="3" eb="5">
      <t>セッテイ</t>
    </rPh>
    <rPh sb="6" eb="8">
      <t>カクニン</t>
    </rPh>
    <phoneticPr fontId="2"/>
  </si>
  <si>
    <t>指　導　者</t>
    <rPh sb="0" eb="1">
      <t>ユビ</t>
    </rPh>
    <rPh sb="2" eb="3">
      <t>シルベ</t>
    </rPh>
    <rPh sb="4" eb="5">
      <t>シャ</t>
    </rPh>
    <phoneticPr fontId="2"/>
  </si>
  <si>
    <t>氏　　　　名</t>
    <rPh sb="0" eb="1">
      <t>シ</t>
    </rPh>
    <rPh sb="5" eb="6">
      <t>メイ</t>
    </rPh>
    <phoneticPr fontId="2"/>
  </si>
  <si>
    <t>住　　　　　　　　所</t>
    <rPh sb="0" eb="1">
      <t>ジュウ</t>
    </rPh>
    <rPh sb="9" eb="10">
      <t>ショ</t>
    </rPh>
    <phoneticPr fontId="2"/>
  </si>
  <si>
    <t>受 講 者 番 号</t>
    <rPh sb="0" eb="1">
      <t>ウケ</t>
    </rPh>
    <rPh sb="2" eb="3">
      <t>コウ</t>
    </rPh>
    <rPh sb="4" eb="5">
      <t>シャ</t>
    </rPh>
    <rPh sb="6" eb="7">
      <t>バン</t>
    </rPh>
    <rPh sb="8" eb="9">
      <t>ゴウ</t>
    </rPh>
    <phoneticPr fontId="2"/>
  </si>
  <si>
    <t>して下さい。</t>
    <rPh sb="2" eb="3">
      <t>クダ</t>
    </rPh>
    <phoneticPr fontId="2"/>
  </si>
  <si>
    <t>監督名</t>
    <rPh sb="0" eb="2">
      <t>カントク</t>
    </rPh>
    <rPh sb="2" eb="3">
      <t>メイ</t>
    </rPh>
    <phoneticPr fontId="2"/>
  </si>
  <si>
    <t>30番</t>
    <rPh sb="2" eb="3">
      <t>バン</t>
    </rPh>
    <phoneticPr fontId="2"/>
  </si>
  <si>
    <t>ページ設定はＡ４サイズ</t>
    <rPh sb="3" eb="5">
      <t>セッテイ</t>
    </rPh>
    <phoneticPr fontId="2"/>
  </si>
  <si>
    <t>コーチ名</t>
    <rPh sb="3" eb="4">
      <t>メイ</t>
    </rPh>
    <phoneticPr fontId="2"/>
  </si>
  <si>
    <t>29番</t>
    <rPh sb="2" eb="3">
      <t>バン</t>
    </rPh>
    <phoneticPr fontId="2"/>
  </si>
  <si>
    <t>100％になっています。</t>
    <phoneticPr fontId="2"/>
  </si>
  <si>
    <t>28番</t>
    <rPh sb="2" eb="3">
      <t>バン</t>
    </rPh>
    <phoneticPr fontId="2"/>
  </si>
  <si>
    <t>下の注意事項を読んで下さい。</t>
    <rPh sb="0" eb="1">
      <t>シタ</t>
    </rPh>
    <rPh sb="2" eb="4">
      <t>チュウイ</t>
    </rPh>
    <rPh sb="4" eb="6">
      <t>ジコウ</t>
    </rPh>
    <rPh sb="7" eb="8">
      <t>ヨ</t>
    </rPh>
    <rPh sb="10" eb="11">
      <t>クダ</t>
    </rPh>
    <phoneticPr fontId="2"/>
  </si>
  <si>
    <t>選手名簿</t>
    <rPh sb="0" eb="2">
      <t>センシュ</t>
    </rPh>
    <rPh sb="2" eb="4">
      <t>メイボ</t>
    </rPh>
    <phoneticPr fontId="2"/>
  </si>
  <si>
    <t>提出用紙　Ａ４ サイズ</t>
    <rPh sb="0" eb="2">
      <t>テイシュツ</t>
    </rPh>
    <rPh sb="2" eb="4">
      <t>ヨウシ</t>
    </rPh>
    <phoneticPr fontId="2"/>
  </si>
  <si>
    <t>NO.</t>
    <phoneticPr fontId="2"/>
  </si>
  <si>
    <t>守 位</t>
    <rPh sb="0" eb="1">
      <t>シュ</t>
    </rPh>
    <rPh sb="2" eb="3">
      <t>イ</t>
    </rPh>
    <phoneticPr fontId="2"/>
  </si>
  <si>
    <t>氏　　　　名</t>
    <rPh sb="0" eb="6">
      <t>シメイ</t>
    </rPh>
    <phoneticPr fontId="2"/>
  </si>
  <si>
    <t>学 年</t>
    <rPh sb="0" eb="3">
      <t>ガクネン</t>
    </rPh>
    <phoneticPr fontId="2"/>
  </si>
  <si>
    <t>年令</t>
    <rPh sb="0" eb="2">
      <t>ネンレイ</t>
    </rPh>
    <phoneticPr fontId="2"/>
  </si>
  <si>
    <t>男･女</t>
    <rPh sb="0" eb="1">
      <t>オトコ</t>
    </rPh>
    <rPh sb="2" eb="3">
      <t>オンナ</t>
    </rPh>
    <phoneticPr fontId="2"/>
  </si>
  <si>
    <t>保護者名</t>
    <rPh sb="0" eb="3">
      <t>ホゴシャ</t>
    </rPh>
    <rPh sb="3" eb="4">
      <t>メイ</t>
    </rPh>
    <phoneticPr fontId="2"/>
  </si>
  <si>
    <t>印</t>
    <rPh sb="0" eb="1">
      <t>イン</t>
    </rPh>
    <phoneticPr fontId="2"/>
  </si>
  <si>
    <t>学　校　名</t>
    <rPh sb="0" eb="3">
      <t>ガッコウ</t>
    </rPh>
    <rPh sb="4" eb="5">
      <t>メイ</t>
    </rPh>
    <phoneticPr fontId="2"/>
  </si>
  <si>
    <t>確認</t>
    <rPh sb="0" eb="2">
      <t>カクニン</t>
    </rPh>
    <phoneticPr fontId="2"/>
  </si>
  <si>
    <t>☆ シートの保護が</t>
    <rPh sb="6" eb="8">
      <t>ホゴ</t>
    </rPh>
    <phoneticPr fontId="2"/>
  </si>
  <si>
    <t>して有ります｡</t>
    <rPh sb="2" eb="3">
      <t>ア</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</si>
  <si>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</si>
  <si>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  個人情報は、福井県軟式野球連盟登録チーム及び登録氏名の確認が目的で、法令に基づく場合、又は、国の機関若しくは</t>
    <rPh sb="3" eb="5">
      <t>コジン</t>
    </rPh>
    <rPh sb="5" eb="7">
      <t>ジョウホウ</t>
    </rPh>
    <rPh sb="9" eb="12">
      <t>フクイケン</t>
    </rPh>
    <rPh sb="12" eb="14">
      <t>ナンシキ</t>
    </rPh>
    <rPh sb="14" eb="16">
      <t>ヤキュウ</t>
    </rPh>
    <rPh sb="16" eb="18">
      <t>レンメイ</t>
    </rPh>
    <rPh sb="18" eb="20">
      <t>トウロク</t>
    </rPh>
    <rPh sb="23" eb="24">
      <t>オヨ</t>
    </rPh>
    <rPh sb="25" eb="27">
      <t>トウロク</t>
    </rPh>
    <rPh sb="27" eb="29">
      <t>シメイ</t>
    </rPh>
    <rPh sb="30" eb="32">
      <t>カクニン</t>
    </rPh>
    <rPh sb="33" eb="35">
      <t>モクテキ</t>
    </rPh>
    <rPh sb="37" eb="39">
      <t>ホウレイ</t>
    </rPh>
    <rPh sb="40" eb="41">
      <t>モト</t>
    </rPh>
    <rPh sb="43" eb="45">
      <t>バアイ</t>
    </rPh>
    <rPh sb="46" eb="47">
      <t>マタ</t>
    </rPh>
    <rPh sb="49" eb="50">
      <t>クニ</t>
    </rPh>
    <rPh sb="51" eb="53">
      <t>キカン</t>
    </rPh>
    <rPh sb="53" eb="54">
      <t>モ</t>
    </rPh>
    <phoneticPr fontId="2"/>
  </si>
  <si>
    <t>　　地方公共団体が、法令の定める事務を遂行することに対して協力する必要がある場合に同意を得ることが困難である時、</t>
    <rPh sb="2" eb="4">
      <t>チホウ</t>
    </rPh>
    <rPh sb="4" eb="6">
      <t>コウキョウ</t>
    </rPh>
    <rPh sb="6" eb="8">
      <t>ダンタイ</t>
    </rPh>
    <phoneticPr fontId="2"/>
  </si>
  <si>
    <t>　  人の生命、身体又は財産の保護のために特に必要がある時、代表者若しくは連絡責任者の同意を得た時以外は、いかなる</t>
    <rPh sb="3" eb="4">
      <t>ヒト</t>
    </rPh>
    <rPh sb="5" eb="7">
      <t>セイメイ</t>
    </rPh>
    <rPh sb="8" eb="10">
      <t>シンタイ</t>
    </rPh>
    <rPh sb="10" eb="11">
      <t>マタ</t>
    </rPh>
    <rPh sb="12" eb="14">
      <t>ザイサン</t>
    </rPh>
    <rPh sb="15" eb="17">
      <t>ホゴ</t>
    </rPh>
    <phoneticPr fontId="2"/>
  </si>
  <si>
    <t>　　第三者にも個人情報の開示、提供はいたしません。</t>
    <rPh sb="2" eb="5">
      <t>ダイサンシャ</t>
    </rPh>
    <rPh sb="7" eb="9">
      <t>コジン</t>
    </rPh>
    <rPh sb="9" eb="11">
      <t>ジョウホウ</t>
    </rPh>
    <rPh sb="12" eb="14">
      <t>カイジ</t>
    </rPh>
    <rPh sb="15" eb="17">
      <t>テイキョウ</t>
    </rPh>
    <phoneticPr fontId="2"/>
  </si>
  <si>
    <t>注　　意　　事　　項</t>
    <rPh sb="0" eb="4">
      <t>チュウイ</t>
    </rPh>
    <rPh sb="6" eb="10">
      <t>ジコウ</t>
    </rPh>
    <phoneticPr fontId="2"/>
  </si>
  <si>
    <t>1・</t>
    <phoneticPr fontId="2"/>
  </si>
  <si>
    <r>
      <t>印刷の [</t>
    </r>
    <r>
      <rPr>
        <sz val="14"/>
        <color indexed="10"/>
        <rFont val="ＭＳ 明朝"/>
        <family val="1"/>
        <charset val="128"/>
      </rPr>
      <t>プロパティ</t>
    </r>
    <r>
      <rPr>
        <sz val="14"/>
        <color indexed="12"/>
        <rFont val="ＭＳ 明朝"/>
        <family val="1"/>
        <charset val="128"/>
      </rPr>
      <t>] 又はページ設定で下記の項目を確認して印刷して下さい。</t>
    </r>
    <rPh sb="0" eb="2">
      <t>インサツ</t>
    </rPh>
    <rPh sb="12" eb="13">
      <t>マタ</t>
    </rPh>
    <rPh sb="17" eb="19">
      <t>セッテイ</t>
    </rPh>
    <rPh sb="30" eb="32">
      <t>インサツ</t>
    </rPh>
    <phoneticPr fontId="2"/>
  </si>
  <si>
    <t>◇</t>
    <phoneticPr fontId="2"/>
  </si>
  <si>
    <t>用紙サイズ　・・・・・</t>
    <rPh sb="0" eb="2">
      <t>ヨウシ</t>
    </rPh>
    <phoneticPr fontId="2"/>
  </si>
  <si>
    <t>拡大／縮小　・・・・・</t>
    <rPh sb="0" eb="2">
      <t>カクダイ</t>
    </rPh>
    <rPh sb="3" eb="5">
      <t>シュクショウ</t>
    </rPh>
    <phoneticPr fontId="2"/>
  </si>
  <si>
    <t>100 %</t>
    <phoneticPr fontId="2"/>
  </si>
  <si>
    <t>印刷可能領域は最大にして下さい。（機種によって違います）</t>
    <rPh sb="0" eb="2">
      <t>インサツ</t>
    </rPh>
    <rPh sb="2" eb="4">
      <t>カノウ</t>
    </rPh>
    <rPh sb="4" eb="6">
      <t>リョウイキ</t>
    </rPh>
    <rPh sb="7" eb="9">
      <t>サイダイ</t>
    </rPh>
    <rPh sb="12" eb="13">
      <t>クダ</t>
    </rPh>
    <rPh sb="17" eb="19">
      <t>キシュ</t>
    </rPh>
    <rPh sb="23" eb="24">
      <t>チガ</t>
    </rPh>
    <phoneticPr fontId="2"/>
  </si>
  <si>
    <t>給紙方法を確認して下さい。</t>
    <rPh sb="0" eb="2">
      <t>キュウシ</t>
    </rPh>
    <rPh sb="2" eb="4">
      <t>ホウホウ</t>
    </rPh>
    <rPh sb="5" eb="7">
      <t>カクニン</t>
    </rPh>
    <rPh sb="9" eb="10">
      <t>クダ</t>
    </rPh>
    <phoneticPr fontId="2"/>
  </si>
  <si>
    <t>2・</t>
  </si>
  <si>
    <r>
      <t xml:space="preserve">印刷プレビュー(又はページ設定）で </t>
    </r>
    <r>
      <rPr>
        <sz val="14"/>
        <color indexed="10"/>
        <rFont val="ＭＳ 明朝"/>
        <family val="1"/>
        <charset val="128"/>
      </rPr>
      <t>用紙が分かれて1枚に納まらない場合</t>
    </r>
    <r>
      <rPr>
        <sz val="14"/>
        <color indexed="12"/>
        <rFont val="ＭＳ 明朝"/>
        <family val="1"/>
        <charset val="128"/>
      </rPr>
      <t>は、</t>
    </r>
    <rPh sb="0" eb="2">
      <t>インサツ</t>
    </rPh>
    <rPh sb="8" eb="9">
      <t>マタ</t>
    </rPh>
    <rPh sb="13" eb="15">
      <t>セッテイ</t>
    </rPh>
    <rPh sb="18" eb="20">
      <t>ヨウシ</t>
    </rPh>
    <rPh sb="21" eb="22">
      <t>ワ</t>
    </rPh>
    <rPh sb="26" eb="27">
      <t>マイ</t>
    </rPh>
    <rPh sb="28" eb="29">
      <t>オサ</t>
    </rPh>
    <rPh sb="33" eb="35">
      <t>バアイ</t>
    </rPh>
    <phoneticPr fontId="2"/>
  </si>
  <si>
    <r>
      <t>印刷プレビュー画面上部の</t>
    </r>
    <r>
      <rPr>
        <sz val="14"/>
        <color indexed="10"/>
        <rFont val="ＭＳ 明朝"/>
        <family val="1"/>
        <charset val="128"/>
      </rPr>
      <t>改ページプレビュー(V)</t>
    </r>
    <r>
      <rPr>
        <sz val="14"/>
        <color indexed="12"/>
        <rFont val="ＭＳ 明朝"/>
        <family val="1"/>
        <charset val="128"/>
      </rPr>
      <t>をクリックして、</t>
    </r>
    <rPh sb="7" eb="9">
      <t>ガメン</t>
    </rPh>
    <rPh sb="9" eb="11">
      <t>ジョウブ</t>
    </rPh>
    <rPh sb="12" eb="13">
      <t>カイ</t>
    </rPh>
    <phoneticPr fontId="2"/>
  </si>
  <si>
    <r>
      <t>点線（右又は下）を実線に合わせて再度印刷プレビュー</t>
    </r>
    <r>
      <rPr>
        <sz val="14"/>
        <color indexed="12"/>
        <rFont val="ＭＳ 明朝"/>
        <family val="1"/>
        <charset val="128"/>
      </rPr>
      <t>をクリックして見てください。</t>
    </r>
    <rPh sb="9" eb="11">
      <t>ジッセン</t>
    </rPh>
    <rPh sb="12" eb="13">
      <t>ア</t>
    </rPh>
    <rPh sb="16" eb="18">
      <t>サイド</t>
    </rPh>
    <rPh sb="18" eb="20">
      <t>インサツ</t>
    </rPh>
    <rPh sb="32" eb="33">
      <t>ミ</t>
    </rPh>
    <phoneticPr fontId="2"/>
  </si>
  <si>
    <t>（確認したら、改ページプレビュー(V)の部分が標準に替わっていると思いますので、</t>
    <rPh sb="20" eb="22">
      <t>ブブン</t>
    </rPh>
    <rPh sb="23" eb="25">
      <t>ヒョウジュン</t>
    </rPh>
    <rPh sb="26" eb="27">
      <t>カ</t>
    </rPh>
    <rPh sb="33" eb="34">
      <t>オモ</t>
    </rPh>
    <phoneticPr fontId="2"/>
  </si>
  <si>
    <t>再度標準の部分をクリックすると元に戻ります。）</t>
    <rPh sb="15" eb="16">
      <t>モト</t>
    </rPh>
    <rPh sb="17" eb="18">
      <t>モド</t>
    </rPh>
    <phoneticPr fontId="2"/>
  </si>
  <si>
    <t>3・</t>
    <phoneticPr fontId="2"/>
  </si>
  <si>
    <t>提出について</t>
    <rPh sb="0" eb="2">
      <t>テイシュツ</t>
    </rPh>
    <phoneticPr fontId="2"/>
  </si>
  <si>
    <t>◇</t>
    <phoneticPr fontId="2"/>
  </si>
  <si>
    <t>捺印した用紙をコピーした物を、必ずチームで保管して下さい。</t>
    <rPh sb="4" eb="6">
      <t>ヨウシ</t>
    </rPh>
    <rPh sb="12" eb="13">
      <t>モノ</t>
    </rPh>
    <rPh sb="15" eb="16">
      <t>カナラ</t>
    </rPh>
    <rPh sb="21" eb="23">
      <t>ホカン</t>
    </rPh>
    <rPh sb="25" eb="26">
      <t>クダ</t>
    </rPh>
    <phoneticPr fontId="2"/>
  </si>
  <si>
    <t>出　場　選　手　名　簿</t>
    <rPh sb="0" eb="3">
      <t>シュツジョウ</t>
    </rPh>
    <rPh sb="4" eb="7">
      <t>センシュ</t>
    </rPh>
    <rPh sb="8" eb="11">
      <t>メイボ</t>
    </rPh>
    <phoneticPr fontId="2"/>
  </si>
  <si>
    <t>チ　　ー　　ム　　名</t>
    <rPh sb="9" eb="10">
      <t>メイ</t>
    </rPh>
    <phoneticPr fontId="2"/>
  </si>
  <si>
    <t>代 表 者 名</t>
    <rPh sb="0" eb="1">
      <t>ダイ</t>
    </rPh>
    <rPh sb="2" eb="3">
      <t>ヒョウ</t>
    </rPh>
    <rPh sb="4" eb="5">
      <t>モノ</t>
    </rPh>
    <rPh sb="6" eb="7">
      <t>メイ</t>
    </rPh>
    <phoneticPr fontId="2"/>
  </si>
  <si>
    <t>連　　絡　　先　・　住 所 　氏 名</t>
    <rPh sb="0" eb="1">
      <t>レン</t>
    </rPh>
    <rPh sb="3" eb="4">
      <t>ラク</t>
    </rPh>
    <rPh sb="6" eb="7">
      <t>サキ</t>
    </rPh>
    <rPh sb="10" eb="11">
      <t>ジュウ</t>
    </rPh>
    <rPh sb="12" eb="13">
      <t>トコロ</t>
    </rPh>
    <rPh sb="15" eb="16">
      <t>シ</t>
    </rPh>
    <rPh sb="17" eb="18">
      <t>メイ</t>
    </rPh>
    <phoneticPr fontId="2"/>
  </si>
  <si>
    <t>印刷用シートです</t>
    <rPh sb="0" eb="3">
      <t>インサツヨウ</t>
    </rPh>
    <phoneticPr fontId="2"/>
  </si>
  <si>
    <t>監督30</t>
    <rPh sb="0" eb="1">
      <t>ミ</t>
    </rPh>
    <rPh sb="1" eb="2">
      <t>トク</t>
    </rPh>
    <phoneticPr fontId="2"/>
  </si>
  <si>
    <t>コーチ29</t>
    <phoneticPr fontId="2"/>
  </si>
  <si>
    <t>コーチ28</t>
    <phoneticPr fontId="2"/>
  </si>
  <si>
    <t>提出用紙　Ａ4 サイズ</t>
    <rPh sb="0" eb="2">
      <t>テイシュツ</t>
    </rPh>
    <rPh sb="2" eb="4">
      <t>ヨウシ</t>
    </rPh>
    <phoneticPr fontId="2"/>
  </si>
  <si>
    <t>NO.</t>
    <phoneticPr fontId="2"/>
  </si>
  <si>
    <t>選手氏名</t>
    <rPh sb="0" eb="2">
      <t>センシュ</t>
    </rPh>
    <rPh sb="2" eb="4">
      <t>シメイ</t>
    </rPh>
    <phoneticPr fontId="2"/>
  </si>
  <si>
    <t>住　　　　　　　　所</t>
    <rPh sb="0" eb="1">
      <t>ジュウ</t>
    </rPh>
    <rPh sb="9" eb="10">
      <t>トコロ</t>
    </rPh>
    <phoneticPr fontId="2"/>
  </si>
  <si>
    <t>学 校 名</t>
    <rPh sb="0" eb="1">
      <t>ガク</t>
    </rPh>
    <rPh sb="2" eb="3">
      <t>コウ</t>
    </rPh>
    <rPh sb="4" eb="5">
      <t>メイ</t>
    </rPh>
    <phoneticPr fontId="2"/>
  </si>
  <si>
    <t>☆ 内容を確認して下さい。</t>
    <rPh sb="2" eb="4">
      <t>ナイヨウ</t>
    </rPh>
    <rPh sb="5" eb="7">
      <t>カクニン</t>
    </rPh>
    <rPh sb="9" eb="10">
      <t>クダ</t>
    </rPh>
    <phoneticPr fontId="2"/>
  </si>
  <si>
    <t>用紙の設定をして下さい｡</t>
    <rPh sb="0" eb="2">
      <t>ヨウシ</t>
    </rPh>
    <rPh sb="3" eb="5">
      <t>セッテイ</t>
    </rPh>
    <rPh sb="8" eb="9">
      <t>クダ</t>
    </rPh>
    <phoneticPr fontId="2"/>
  </si>
  <si>
    <t>（Ａ4 縦｡印刷範囲はそのまま）</t>
    <rPh sb="4" eb="5">
      <t>タテ</t>
    </rPh>
    <rPh sb="6" eb="8">
      <t>インサツ</t>
    </rPh>
    <rPh sb="8" eb="10">
      <t>ハンイ</t>
    </rPh>
    <phoneticPr fontId="2"/>
  </si>
  <si>
    <t>☆ 代表者、地区団体長の</t>
    <rPh sb="2" eb="5">
      <t>ダイヒョウシャ</t>
    </rPh>
    <rPh sb="6" eb="8">
      <t>チク</t>
    </rPh>
    <rPh sb="8" eb="10">
      <t>ダンタイ</t>
    </rPh>
    <rPh sb="10" eb="11">
      <t>チョウ</t>
    </rPh>
    <phoneticPr fontId="2"/>
  </si>
  <si>
    <t>印を忘れずに。(2部共)</t>
    <rPh sb="0" eb="1">
      <t>インカン</t>
    </rPh>
    <rPh sb="2" eb="3">
      <t>ワス</t>
    </rPh>
    <rPh sb="9" eb="10">
      <t>ブ</t>
    </rPh>
    <rPh sb="10" eb="11">
      <t>トモ</t>
    </rPh>
    <phoneticPr fontId="2"/>
  </si>
  <si>
    <t>以上参加致します。</t>
    <rPh sb="0" eb="2">
      <t>イジョウ</t>
    </rPh>
    <rPh sb="2" eb="5">
      <t>サンカイタ</t>
    </rPh>
    <phoneticPr fontId="2"/>
  </si>
  <si>
    <t>チーム代表者 氏 名</t>
    <rPh sb="3" eb="6">
      <t>ダイヒョウシャ</t>
    </rPh>
    <rPh sb="7" eb="8">
      <t>シ</t>
    </rPh>
    <rPh sb="9" eb="10">
      <t>メイ</t>
    </rPh>
    <phoneticPr fontId="2"/>
  </si>
  <si>
    <t>参加することを承認致します。</t>
    <rPh sb="0" eb="2">
      <t>サンカ</t>
    </rPh>
    <rPh sb="7" eb="9">
      <t>ショウニン</t>
    </rPh>
    <rPh sb="9" eb="10">
      <t>イタ</t>
    </rPh>
    <phoneticPr fontId="2"/>
  </si>
  <si>
    <t>(公印)</t>
    <rPh sb="1" eb="3">
      <t>コウイン</t>
    </rPh>
    <phoneticPr fontId="2"/>
  </si>
  <si>
    <t>学 童 野 球 大 会 参 加 申 込 書</t>
    <rPh sb="0" eb="3">
      <t>ガクドウ</t>
    </rPh>
    <rPh sb="4" eb="7">
      <t>ヤキュウ</t>
    </rPh>
    <rPh sb="8" eb="11">
      <t>タイカイ</t>
    </rPh>
    <rPh sb="12" eb="15">
      <t>サンカ</t>
    </rPh>
    <rPh sb="16" eb="21">
      <t>モウシコミショ</t>
    </rPh>
    <phoneticPr fontId="2"/>
  </si>
  <si>
    <t>大会名</t>
    <rPh sb="0" eb="2">
      <t>タイカイ</t>
    </rPh>
    <rPh sb="2" eb="3">
      <t>メイ</t>
    </rPh>
    <phoneticPr fontId="2"/>
  </si>
  <si>
    <t>支 部 名</t>
    <rPh sb="0" eb="3">
      <t>シブ</t>
    </rPh>
    <rPh sb="4" eb="5">
      <t>メイ</t>
    </rPh>
    <phoneticPr fontId="2"/>
  </si>
  <si>
    <t>チ　ー　ム　名</t>
    <rPh sb="6" eb="7">
      <t>メイ</t>
    </rPh>
    <phoneticPr fontId="2"/>
  </si>
  <si>
    <t>連絡責任者</t>
    <rPh sb="0" eb="2">
      <t>レンラク</t>
    </rPh>
    <rPh sb="2" eb="5">
      <t>セキニンシャ</t>
    </rPh>
    <phoneticPr fontId="2"/>
  </si>
  <si>
    <t>住 所</t>
    <rPh sb="0" eb="3">
      <t>ジュウショ</t>
    </rPh>
    <phoneticPr fontId="2"/>
  </si>
  <si>
    <t>氏　名</t>
    <rPh sb="0" eb="3">
      <t>シメイ</t>
    </rPh>
    <phoneticPr fontId="2"/>
  </si>
  <si>
    <t>監 督（30）</t>
    <rPh sb="0" eb="3">
      <t>カントク</t>
    </rPh>
    <phoneticPr fontId="2"/>
  </si>
  <si>
    <t>コーチ（29）</t>
    <phoneticPr fontId="2"/>
  </si>
  <si>
    <t>コーチ（28）</t>
    <phoneticPr fontId="2"/>
  </si>
  <si>
    <t>電  話(自宅)</t>
    <rPh sb="0" eb="4">
      <t>デンワ</t>
    </rPh>
    <rPh sb="5" eb="7">
      <t>ジタク</t>
    </rPh>
    <phoneticPr fontId="2"/>
  </si>
  <si>
    <t>(携帯)</t>
    <rPh sb="1" eb="3">
      <t>ケイタイ</t>
    </rPh>
    <phoneticPr fontId="2"/>
  </si>
  <si>
    <t>勤務先名</t>
    <rPh sb="0" eb="2">
      <t>キンム</t>
    </rPh>
    <rPh sb="2" eb="3">
      <t>サキ</t>
    </rPh>
    <rPh sb="3" eb="4">
      <t>メイ</t>
    </rPh>
    <phoneticPr fontId="2"/>
  </si>
  <si>
    <t>(勤務先電話)</t>
    <rPh sb="1" eb="3">
      <t>キンム</t>
    </rPh>
    <rPh sb="3" eb="4">
      <t>サキ</t>
    </rPh>
    <rPh sb="4" eb="6">
      <t>デンワ</t>
    </rPh>
    <phoneticPr fontId="2"/>
  </si>
  <si>
    <t>出場選手名簿</t>
    <rPh sb="0" eb="1">
      <t>デ</t>
    </rPh>
    <rPh sb="1" eb="2">
      <t>バ</t>
    </rPh>
    <rPh sb="2" eb="3">
      <t>セン</t>
    </rPh>
    <rPh sb="3" eb="4">
      <t>テ</t>
    </rPh>
    <rPh sb="4" eb="6">
      <t>メイボ</t>
    </rPh>
    <phoneticPr fontId="2"/>
  </si>
  <si>
    <t>NO.</t>
    <phoneticPr fontId="2"/>
  </si>
  <si>
    <t>守備位置</t>
    <rPh sb="0" eb="2">
      <t>シュビ</t>
    </rPh>
    <rPh sb="2" eb="4">
      <t>イチ</t>
    </rPh>
    <phoneticPr fontId="2"/>
  </si>
  <si>
    <t>男女</t>
    <rPh sb="0" eb="2">
      <t>ダンジョ</t>
    </rPh>
    <phoneticPr fontId="2"/>
  </si>
  <si>
    <t>年齢</t>
    <rPh sb="0" eb="2">
      <t>ネンレイ</t>
    </rPh>
    <phoneticPr fontId="2"/>
  </si>
  <si>
    <t>保険有無</t>
    <rPh sb="0" eb="2">
      <t>ホケン</t>
    </rPh>
    <rPh sb="2" eb="4">
      <t>ウム</t>
    </rPh>
    <phoneticPr fontId="2"/>
  </si>
  <si>
    <t>住　　　　　　所</t>
    <rPh sb="0" eb="8">
      <t>ジュウショ</t>
    </rPh>
    <phoneticPr fontId="2"/>
  </si>
  <si>
    <t>学 校 名</t>
    <rPh sb="0" eb="3">
      <t>ガッコウ</t>
    </rPh>
    <rPh sb="4" eb="5">
      <t>メイ</t>
    </rPh>
    <phoneticPr fontId="2"/>
  </si>
  <si>
    <t>　用紙の設定をして下さい｡</t>
    <rPh sb="1" eb="3">
      <t>ヨウシ</t>
    </rPh>
    <rPh sb="4" eb="6">
      <t>セッテイ</t>
    </rPh>
    <rPh sb="9" eb="10">
      <t>クダ</t>
    </rPh>
    <phoneticPr fontId="2"/>
  </si>
  <si>
    <t>☆ 責任者印を忘れずに</t>
    <rPh sb="2" eb="5">
      <t>セキニンシャ</t>
    </rPh>
    <rPh sb="5" eb="6">
      <t>イン</t>
    </rPh>
    <rPh sb="7" eb="8">
      <t>ワス</t>
    </rPh>
    <phoneticPr fontId="2"/>
  </si>
  <si>
    <t>学童県大会</t>
    <rPh sb="0" eb="2">
      <t>ガクドウ</t>
    </rPh>
    <rPh sb="2" eb="3">
      <t>ケン</t>
    </rPh>
    <rPh sb="3" eb="5">
      <t>タイカイ</t>
    </rPh>
    <phoneticPr fontId="2"/>
  </si>
  <si>
    <t>　　押して提出（2部共）</t>
    <rPh sb="2" eb="3">
      <t>オ</t>
    </rPh>
    <rPh sb="5" eb="7">
      <t>テイシュツ</t>
    </rPh>
    <rPh sb="9" eb="10">
      <t>ブ</t>
    </rPh>
    <rPh sb="10" eb="11">
      <t>トモ</t>
    </rPh>
    <phoneticPr fontId="2"/>
  </si>
  <si>
    <t>Ａ4 縦（設定確認の事）</t>
    <rPh sb="3" eb="4">
      <t>タテ</t>
    </rPh>
    <rPh sb="5" eb="7">
      <t>セッテイ</t>
    </rPh>
    <rPh sb="7" eb="9">
      <t>カクニン</t>
    </rPh>
    <rPh sb="10" eb="11">
      <t>コト</t>
    </rPh>
    <phoneticPr fontId="2"/>
  </si>
  <si>
    <t>ろうきん杯</t>
    <rPh sb="4" eb="5">
      <t>ハイ</t>
    </rPh>
    <phoneticPr fontId="2"/>
  </si>
  <si>
    <t>印刷範囲はそのまま</t>
    <rPh sb="0" eb="2">
      <t>インサツ</t>
    </rPh>
    <rPh sb="2" eb="4">
      <t>ハンイ</t>
    </rPh>
    <phoneticPr fontId="2"/>
  </si>
  <si>
    <t>内容を再度チェック　！</t>
    <rPh sb="0" eb="2">
      <t>ナイヨウ</t>
    </rPh>
    <rPh sb="3" eb="5">
      <t>サイド</t>
    </rPh>
    <phoneticPr fontId="2"/>
  </si>
  <si>
    <t>☆ 保険記入部 ○ に</t>
    <rPh sb="2" eb="4">
      <t>ホケン</t>
    </rPh>
    <rPh sb="4" eb="6">
      <t>キニュウ</t>
    </rPh>
    <rPh sb="6" eb="7">
      <t>ブ</t>
    </rPh>
    <phoneticPr fontId="2"/>
  </si>
  <si>
    <t>なっていますか。</t>
    <phoneticPr fontId="2"/>
  </si>
  <si>
    <t>　　 県登録作成用シートに</t>
    <rPh sb="3" eb="4">
      <t>ケン</t>
    </rPh>
    <rPh sb="4" eb="6">
      <t>トウロク</t>
    </rPh>
    <rPh sb="6" eb="9">
      <t>サクセイヨウ</t>
    </rPh>
    <phoneticPr fontId="2"/>
  </si>
  <si>
    <t>　　 戻って記入の事。</t>
    <rPh sb="3" eb="4">
      <t>モド</t>
    </rPh>
    <rPh sb="6" eb="8">
      <t>キニュウ</t>
    </rPh>
    <rPh sb="9" eb="10">
      <t>コト</t>
    </rPh>
    <phoneticPr fontId="2"/>
  </si>
  <si>
    <t>上記の通り相違ないことを確認し参加申し込みます。</t>
    <rPh sb="0" eb="2">
      <t>ジョウキ</t>
    </rPh>
    <rPh sb="3" eb="4">
      <t>トオ</t>
    </rPh>
    <rPh sb="5" eb="7">
      <t>ソウイ</t>
    </rPh>
    <rPh sb="12" eb="14">
      <t>カクニン</t>
    </rPh>
    <rPh sb="15" eb="17">
      <t>サンカ</t>
    </rPh>
    <rPh sb="17" eb="18">
      <t>モウ</t>
    </rPh>
    <rPh sb="19" eb="20">
      <t>コ</t>
    </rPh>
    <phoneticPr fontId="2"/>
  </si>
  <si>
    <t>責任者氏名</t>
    <rPh sb="0" eb="3">
      <t>セキニンシャ</t>
    </rPh>
    <rPh sb="3" eb="5">
      <t>シメイ</t>
    </rPh>
    <phoneticPr fontId="2"/>
  </si>
  <si>
    <t>上記チームは、大会実施要綱に基づき支部予選会を通過し代表権を得たことを証します。</t>
    <rPh sb="0" eb="2">
      <t>ジョウキ</t>
    </rPh>
    <rPh sb="7" eb="9">
      <t>タイカイ</t>
    </rPh>
    <rPh sb="9" eb="11">
      <t>ジッシ</t>
    </rPh>
    <rPh sb="11" eb="13">
      <t>ヨウコウ</t>
    </rPh>
    <rPh sb="14" eb="15">
      <t>モト</t>
    </rPh>
    <rPh sb="17" eb="19">
      <t>シブ</t>
    </rPh>
    <rPh sb="19" eb="21">
      <t>ヨセン</t>
    </rPh>
    <rPh sb="21" eb="22">
      <t>カイ</t>
    </rPh>
    <rPh sb="23" eb="25">
      <t>ツウカ</t>
    </rPh>
    <rPh sb="26" eb="29">
      <t>ダイヒョウケン</t>
    </rPh>
    <rPh sb="30" eb="31">
      <t>エ</t>
    </rPh>
    <rPh sb="35" eb="36">
      <t>ショウ</t>
    </rPh>
    <phoneticPr fontId="2"/>
  </si>
  <si>
    <t>福井県軟式野球連盟</t>
    <rPh sb="0" eb="3">
      <t>フクイケン</t>
    </rPh>
    <rPh sb="3" eb="5">
      <t>ナンシキ</t>
    </rPh>
    <rPh sb="5" eb="7">
      <t>ヤキュウ</t>
    </rPh>
    <rPh sb="7" eb="9">
      <t>レンメイ</t>
    </rPh>
    <phoneticPr fontId="2"/>
  </si>
  <si>
    <t>福井県軟式野球連盟会長</t>
    <rPh sb="0" eb="3">
      <t>フクイケン</t>
    </rPh>
    <rPh sb="3" eb="5">
      <t>ナンシキ</t>
    </rPh>
    <rPh sb="5" eb="7">
      <t>ヤキュウ</t>
    </rPh>
    <rPh sb="7" eb="9">
      <t>レンメイ</t>
    </rPh>
    <rPh sb="9" eb="11">
      <t>カイチョウ</t>
    </rPh>
    <phoneticPr fontId="2"/>
  </si>
  <si>
    <t>1. 本書は、そのまま写真製版でﾌﾟﾛｸﾞﾗﾑに掲載しますので、ﾜｰﾌﾟﾛ又は楷書で印書（黒色）すること。ｻｲｽﾞ変更不可。</t>
    <rPh sb="3" eb="5">
      <t>ホンショ</t>
    </rPh>
    <rPh sb="11" eb="13">
      <t>シャシン</t>
    </rPh>
    <rPh sb="13" eb="15">
      <t>セイハン</t>
    </rPh>
    <rPh sb="24" eb="26">
      <t>ケイサイ</t>
    </rPh>
    <rPh sb="37" eb="38">
      <t>マタ</t>
    </rPh>
    <rPh sb="39" eb="41">
      <t>カイショ</t>
    </rPh>
    <rPh sb="42" eb="43">
      <t>イン</t>
    </rPh>
    <rPh sb="43" eb="44">
      <t>ショ</t>
    </rPh>
    <rPh sb="45" eb="46">
      <t>クロ</t>
    </rPh>
    <rPh sb="46" eb="47">
      <t>イロ</t>
    </rPh>
    <rPh sb="57" eb="59">
      <t>ヘンコウ</t>
    </rPh>
    <rPh sb="59" eb="61">
      <t>フカ</t>
    </rPh>
    <phoneticPr fontId="2"/>
  </si>
  <si>
    <t>電</t>
    <rPh sb="0" eb="1">
      <t>デン</t>
    </rPh>
    <phoneticPr fontId="2"/>
  </si>
  <si>
    <t>話</t>
  </si>
  <si>
    <t>提出予定日入力</t>
    <rPh sb="0" eb="2">
      <t>テイシュツ</t>
    </rPh>
    <rPh sb="2" eb="5">
      <t>ヨテイビ</t>
    </rPh>
    <rPh sb="5" eb="7">
      <t>ニュウリョク</t>
    </rPh>
    <phoneticPr fontId="2"/>
  </si>
  <si>
    <t>地区肩書</t>
    <rPh sb="0" eb="2">
      <t>チク</t>
    </rPh>
    <rPh sb="2" eb="4">
      <t>カタガキ</t>
    </rPh>
    <phoneticPr fontId="2"/>
  </si>
  <si>
    <t>修</t>
    <rPh sb="0" eb="1">
      <t>シュウ</t>
    </rPh>
    <phoneticPr fontId="2"/>
  </si>
  <si>
    <t>年齢</t>
    <rPh sb="0" eb="1">
      <t>ネン</t>
    </rPh>
    <rPh sb="1" eb="2">
      <t>レイ</t>
    </rPh>
    <phoneticPr fontId="2"/>
  </si>
  <si>
    <t>才</t>
    <rPh sb="0" eb="1">
      <t>サイ</t>
    </rPh>
    <phoneticPr fontId="2"/>
  </si>
  <si>
    <t>保護者</t>
    <rPh sb="0" eb="3">
      <t>ホゴシャ</t>
    </rPh>
    <phoneticPr fontId="2"/>
  </si>
  <si>
    <t>学校</t>
    <rPh sb="0" eb="2">
      <t>ガッコウ</t>
    </rPh>
    <phoneticPr fontId="2"/>
  </si>
  <si>
    <t>今　日　は</t>
    <rPh sb="0" eb="1">
      <t>イマ</t>
    </rPh>
    <rPh sb="2" eb="3">
      <t>ヒ</t>
    </rPh>
    <phoneticPr fontId="2"/>
  </si>
  <si>
    <t>NO.2</t>
    <phoneticPr fontId="2"/>
  </si>
  <si>
    <r>
      <t>Ａ４</t>
    </r>
    <r>
      <rPr>
        <sz val="14"/>
        <color indexed="12"/>
        <rFont val="ＭＳ 明朝"/>
        <family val="1"/>
        <charset val="128"/>
      </rPr>
      <t>（17年度より提出用紙はＡ４に）</t>
    </r>
    <rPh sb="5" eb="7">
      <t>ネンド</t>
    </rPh>
    <rPh sb="9" eb="11">
      <t>テイシュツ</t>
    </rPh>
    <rPh sb="11" eb="13">
      <t>ヨウシ</t>
    </rPh>
    <phoneticPr fontId="2"/>
  </si>
  <si>
    <t>提出は3部ですが、1 部は必ず保護者の捺印をしたものを提出のこと。</t>
    <rPh sb="0" eb="2">
      <t>テイシュツ</t>
    </rPh>
    <rPh sb="4" eb="5">
      <t>ブ</t>
    </rPh>
    <rPh sb="11" eb="12">
      <t>ブ</t>
    </rPh>
    <rPh sb="13" eb="14">
      <t>カナラ</t>
    </rPh>
    <rPh sb="15" eb="18">
      <t>ホゴシャ</t>
    </rPh>
    <rPh sb="19" eb="21">
      <t>ナツイン</t>
    </rPh>
    <rPh sb="27" eb="29">
      <t>テイシュツ</t>
    </rPh>
    <phoneticPr fontId="2"/>
  </si>
  <si>
    <t>上記の捺印した用紙をコピーした物を2部、計3部の提出でも可能です。</t>
    <rPh sb="0" eb="2">
      <t>ジョウキ</t>
    </rPh>
    <rPh sb="7" eb="9">
      <t>ヨウシ</t>
    </rPh>
    <rPh sb="15" eb="16">
      <t>モノ</t>
    </rPh>
    <rPh sb="18" eb="19">
      <t>ブ</t>
    </rPh>
    <rPh sb="20" eb="21">
      <t>ケイ</t>
    </rPh>
    <rPh sb="22" eb="23">
      <t>ブ</t>
    </rPh>
    <rPh sb="24" eb="26">
      <t>テイシュツ</t>
    </rPh>
    <rPh sb="28" eb="30">
      <t>カノウ</t>
    </rPh>
    <phoneticPr fontId="2"/>
  </si>
  <si>
    <t>県登録は春1回になります。（追加登録は随時）</t>
    <rPh sb="0" eb="1">
      <t>ケン</t>
    </rPh>
    <rPh sb="1" eb="3">
      <t>トウロク</t>
    </rPh>
    <rPh sb="4" eb="5">
      <t>ハル</t>
    </rPh>
    <rPh sb="6" eb="7">
      <t>カイ</t>
    </rPh>
    <rPh sb="14" eb="16">
      <t>ツイカ</t>
    </rPh>
    <rPh sb="16" eb="18">
      <t>トウロク</t>
    </rPh>
    <rPh sb="19" eb="21">
      <t>ズイジ</t>
    </rPh>
    <phoneticPr fontId="2"/>
  </si>
  <si>
    <t>☆ シートの保護がしてあります。</t>
    <rPh sb="6" eb="8">
      <t>ホゴ</t>
    </rPh>
    <phoneticPr fontId="2"/>
  </si>
  <si>
    <t>印刷ページ設定を必ずして下さい。</t>
    <rPh sb="0" eb="2">
      <t>インサツ</t>
    </rPh>
    <rPh sb="5" eb="7">
      <t>セッテイ</t>
    </rPh>
    <rPh sb="8" eb="9">
      <t>カナラ</t>
    </rPh>
    <rPh sb="12" eb="13">
      <t>クダ</t>
    </rPh>
    <phoneticPr fontId="2"/>
  </si>
  <si>
    <t>団員登録は、ＮＯ.2 シートです。</t>
    <rPh sb="0" eb="2">
      <t>ダンイン</t>
    </rPh>
    <rPh sb="2" eb="4">
      <t>トウロク</t>
    </rPh>
    <phoneticPr fontId="2"/>
  </si>
  <si>
    <t>あ わ ら</t>
    <phoneticPr fontId="2"/>
  </si>
  <si>
    <t>永 平 寺</t>
    <rPh sb="0" eb="1">
      <t>ナガ</t>
    </rPh>
    <rPh sb="2" eb="3">
      <t>ヒラ</t>
    </rPh>
    <rPh sb="4" eb="5">
      <t>テラ</t>
    </rPh>
    <phoneticPr fontId="2"/>
  </si>
  <si>
    <t>美　　方</t>
    <rPh sb="0" eb="1">
      <t>ビ</t>
    </rPh>
    <rPh sb="3" eb="4">
      <t>カタ</t>
    </rPh>
    <phoneticPr fontId="2"/>
  </si>
  <si>
    <t>大　　飯</t>
    <rPh sb="0" eb="1">
      <t>ダイ</t>
    </rPh>
    <rPh sb="3" eb="4">
      <t>メシ</t>
    </rPh>
    <phoneticPr fontId="2"/>
  </si>
  <si>
    <t>南　　条</t>
    <rPh sb="0" eb="1">
      <t>ミナミ</t>
    </rPh>
    <rPh sb="3" eb="4">
      <t>ジョウ</t>
    </rPh>
    <phoneticPr fontId="2"/>
  </si>
  <si>
    <t>丹　　生</t>
    <rPh sb="0" eb="1">
      <t>ニ</t>
    </rPh>
    <rPh sb="3" eb="4">
      <t>ショウ</t>
    </rPh>
    <phoneticPr fontId="2"/>
  </si>
  <si>
    <t>小　　浜</t>
    <rPh sb="0" eb="1">
      <t>ショウ</t>
    </rPh>
    <rPh sb="3" eb="4">
      <t>ハマ</t>
    </rPh>
    <phoneticPr fontId="2"/>
  </si>
  <si>
    <t>坂　　井</t>
    <rPh sb="0" eb="1">
      <t>サカ</t>
    </rPh>
    <rPh sb="3" eb="4">
      <t>セイ</t>
    </rPh>
    <phoneticPr fontId="2"/>
  </si>
  <si>
    <t>勝　　山</t>
    <rPh sb="0" eb="1">
      <t>カツ</t>
    </rPh>
    <rPh sb="3" eb="4">
      <t>ヤマ</t>
    </rPh>
    <phoneticPr fontId="2"/>
  </si>
  <si>
    <t>大　　野</t>
    <rPh sb="0" eb="1">
      <t>ダイ</t>
    </rPh>
    <rPh sb="3" eb="4">
      <t>ノ</t>
    </rPh>
    <phoneticPr fontId="2"/>
  </si>
  <si>
    <t>鯖　　江</t>
    <rPh sb="0" eb="1">
      <t>サバ</t>
    </rPh>
    <rPh sb="3" eb="4">
      <t>エ</t>
    </rPh>
    <phoneticPr fontId="2"/>
  </si>
  <si>
    <t>敦　　賀</t>
    <rPh sb="0" eb="1">
      <t>アツシ</t>
    </rPh>
    <rPh sb="3" eb="4">
      <t>ガ</t>
    </rPh>
    <phoneticPr fontId="2"/>
  </si>
  <si>
    <t>越　　前</t>
    <rPh sb="0" eb="1">
      <t>コシ</t>
    </rPh>
    <rPh sb="3" eb="4">
      <t>マエ</t>
    </rPh>
    <phoneticPr fontId="2"/>
  </si>
  <si>
    <t>福　　井</t>
    <rPh sb="0" eb="1">
      <t>フク</t>
    </rPh>
    <rPh sb="3" eb="4">
      <t>セイ</t>
    </rPh>
    <phoneticPr fontId="2"/>
  </si>
  <si>
    <t>☆ 大会参加申込書ではありません。☆</t>
    <rPh sb="2" eb="4">
      <t>タイカイ</t>
    </rPh>
    <rPh sb="4" eb="6">
      <t>サンカ</t>
    </rPh>
    <rPh sb="6" eb="9">
      <t>モウシコミショ</t>
    </rPh>
    <phoneticPr fontId="2"/>
  </si>
  <si>
    <t>6.</t>
  </si>
  <si>
    <t>入力完了後、必ず確認を！</t>
    <rPh sb="0" eb="2">
      <t>ニュウリョク</t>
    </rPh>
    <rPh sb="2" eb="4">
      <t>カンリョウ</t>
    </rPh>
    <rPh sb="4" eb="5">
      <t>ゴ</t>
    </rPh>
    <rPh sb="6" eb="7">
      <t>カナラ</t>
    </rPh>
    <rPh sb="8" eb="10">
      <t>カクニン</t>
    </rPh>
    <phoneticPr fontId="2"/>
  </si>
  <si>
    <t>確認後下のボタンをクリック！</t>
    <rPh sb="0" eb="2">
      <t>カクニン</t>
    </rPh>
    <rPh sb="2" eb="3">
      <t>ゴ</t>
    </rPh>
    <rPh sb="3" eb="4">
      <t>シタ</t>
    </rPh>
    <phoneticPr fontId="2"/>
  </si>
  <si>
    <t>7.</t>
    <phoneticPr fontId="2"/>
  </si>
  <si>
    <t>県登録印刷用紙確認</t>
    <rPh sb="0" eb="1">
      <t>ケン</t>
    </rPh>
    <rPh sb="1" eb="3">
      <t>トウロク</t>
    </rPh>
    <rPh sb="3" eb="5">
      <t>インサツ</t>
    </rPh>
    <rPh sb="5" eb="7">
      <t>ヨウシ</t>
    </rPh>
    <rPh sb="7" eb="9">
      <t>カクニン</t>
    </rPh>
    <phoneticPr fontId="2"/>
  </si>
  <si>
    <t>下のボタンをクリック</t>
    <phoneticPr fontId="2"/>
  </si>
  <si>
    <t>☆ 未入力が無いか確認して下さい。</t>
    <rPh sb="2" eb="5">
      <t>ミニュウリョク</t>
    </rPh>
    <rPh sb="6" eb="7">
      <t>ナ</t>
    </rPh>
    <rPh sb="9" eb="11">
      <t>カクニン</t>
    </rPh>
    <rPh sb="13" eb="14">
      <t>クダ</t>
    </rPh>
    <phoneticPr fontId="2"/>
  </si>
  <si>
    <t>NO</t>
    <phoneticPr fontId="2"/>
  </si>
  <si>
    <t>NO.</t>
    <phoneticPr fontId="2"/>
  </si>
  <si>
    <t>1.</t>
    <phoneticPr fontId="2"/>
  </si>
  <si>
    <t>下のボタンをクリック</t>
    <phoneticPr fontId="2"/>
  </si>
  <si>
    <t>NO</t>
    <phoneticPr fontId="2"/>
  </si>
  <si>
    <t>NO.</t>
    <phoneticPr fontId="2"/>
  </si>
  <si>
    <t>福井県大会用シート</t>
    <rPh sb="0" eb="3">
      <t>フクイケン</t>
    </rPh>
    <rPh sb="3" eb="6">
      <t>タイカイヨウ</t>
    </rPh>
    <phoneticPr fontId="2"/>
  </si>
  <si>
    <t>参加申込書 作成用</t>
    <rPh sb="0" eb="2">
      <t>サンカ</t>
    </rPh>
    <rPh sb="2" eb="4">
      <t>モウシコミ</t>
    </rPh>
    <rPh sb="4" eb="5">
      <t>ショ</t>
    </rPh>
    <rPh sb="6" eb="8">
      <t>サクセイ</t>
    </rPh>
    <rPh sb="8" eb="9">
      <t>ヨウ</t>
    </rPh>
    <phoneticPr fontId="2"/>
  </si>
  <si>
    <t>修正何回でも可能</t>
    <rPh sb="0" eb="2">
      <t>シュウセイ</t>
    </rPh>
    <rPh sb="2" eb="4">
      <t>ナンカイ</t>
    </rPh>
    <rPh sb="6" eb="8">
      <t>カノウ</t>
    </rPh>
    <phoneticPr fontId="2"/>
  </si>
  <si>
    <t>8.</t>
  </si>
  <si>
    <t>確認後、下のボタンをクリック！</t>
    <rPh sb="0" eb="2">
      <t>カクニン</t>
    </rPh>
    <rPh sb="2" eb="3">
      <t>ゴ</t>
    </rPh>
    <rPh sb="4" eb="5">
      <t>シタ</t>
    </rPh>
    <phoneticPr fontId="2"/>
  </si>
  <si>
    <t>印刷用紙に書込み完了しています。</t>
    <rPh sb="0" eb="2">
      <t>インサツ</t>
    </rPh>
    <rPh sb="2" eb="4">
      <t>ヨウシ</t>
    </rPh>
    <rPh sb="5" eb="7">
      <t>カキコ</t>
    </rPh>
    <rPh sb="8" eb="10">
      <t>カンリョウ</t>
    </rPh>
    <phoneticPr fontId="2"/>
  </si>
  <si>
    <t>県登録済の団員名簿です。</t>
    <rPh sb="0" eb="1">
      <t>ケン</t>
    </rPh>
    <rPh sb="1" eb="3">
      <t>トウロク</t>
    </rPh>
    <rPh sb="3" eb="4">
      <t>スミ</t>
    </rPh>
    <rPh sb="5" eb="7">
      <t>ダンイン</t>
    </rPh>
    <rPh sb="7" eb="9">
      <t>メイボ</t>
    </rPh>
    <phoneticPr fontId="2"/>
  </si>
  <si>
    <t>9.</t>
    <phoneticPr fontId="2"/>
  </si>
  <si>
    <t>本年度終了まで変更しないで下さい。</t>
    <rPh sb="0" eb="3">
      <t>ホンネンド</t>
    </rPh>
    <rPh sb="3" eb="5">
      <t>シュウリョウ</t>
    </rPh>
    <rPh sb="7" eb="9">
      <t>ヘンコウ</t>
    </rPh>
    <rPh sb="13" eb="14">
      <t>クダ</t>
    </rPh>
    <phoneticPr fontId="2"/>
  </si>
  <si>
    <t>◇</t>
    <phoneticPr fontId="2"/>
  </si>
  <si>
    <t>◇</t>
    <phoneticPr fontId="2"/>
  </si>
  <si>
    <t>100 %</t>
    <phoneticPr fontId="2"/>
  </si>
  <si>
    <t>◇</t>
    <phoneticPr fontId="2"/>
  </si>
  <si>
    <t>◇</t>
    <phoneticPr fontId="2"/>
  </si>
  <si>
    <t>◇</t>
    <phoneticPr fontId="2"/>
  </si>
  <si>
    <t>◇</t>
    <phoneticPr fontId="2"/>
  </si>
  <si>
    <t>◇</t>
    <phoneticPr fontId="2"/>
  </si>
  <si>
    <t>◇</t>
    <phoneticPr fontId="2"/>
  </si>
  <si>
    <t>追加・変更用シートです。</t>
    <rPh sb="0" eb="2">
      <t>ツイカ</t>
    </rPh>
    <rPh sb="3" eb="5">
      <t>ヘンコウ</t>
    </rPh>
    <rPh sb="5" eb="6">
      <t>ヨウ</t>
    </rPh>
    <phoneticPr fontId="2"/>
  </si>
  <si>
    <t>追加変更</t>
    <rPh sb="0" eb="2">
      <t>ツイカ</t>
    </rPh>
    <rPh sb="2" eb="4">
      <t>ヘンコウ</t>
    </rPh>
    <phoneticPr fontId="2"/>
  </si>
  <si>
    <t>提出日記入（西暦で）</t>
    <rPh sb="0" eb="2">
      <t>テイシュツ</t>
    </rPh>
    <rPh sb="2" eb="3">
      <t>ビ</t>
    </rPh>
    <rPh sb="3" eb="5">
      <t>キニュウ</t>
    </rPh>
    <rPh sb="6" eb="8">
      <t>セイレキ</t>
    </rPh>
    <phoneticPr fontId="2"/>
  </si>
  <si>
    <t>下の項目を入力して下さい。</t>
    <rPh sb="0" eb="1">
      <t>シタ</t>
    </rPh>
    <rPh sb="2" eb="4">
      <t>コウモク</t>
    </rPh>
    <rPh sb="5" eb="7">
      <t>ニュウリョク</t>
    </rPh>
    <rPh sb="9" eb="10">
      <t>クダ</t>
    </rPh>
    <phoneticPr fontId="2"/>
  </si>
  <si>
    <t>県登録作成シートに提出日を入力すれば出ます。</t>
    <rPh sb="0" eb="1">
      <t>ケン</t>
    </rPh>
    <rPh sb="1" eb="3">
      <t>トウロク</t>
    </rPh>
    <rPh sb="3" eb="5">
      <t>サクセイ</t>
    </rPh>
    <rPh sb="9" eb="11">
      <t>テイシュツ</t>
    </rPh>
    <rPh sb="11" eb="12">
      <t>ビ</t>
    </rPh>
    <rPh sb="13" eb="15">
      <t>ニュウリョク</t>
    </rPh>
    <rPh sb="18" eb="19">
      <t>デ</t>
    </rPh>
    <phoneticPr fontId="2"/>
  </si>
  <si>
    <t>2.</t>
    <phoneticPr fontId="2"/>
  </si>
  <si>
    <t>指導者の追加・変更の場合</t>
    <rPh sb="0" eb="2">
      <t>シドウ</t>
    </rPh>
    <rPh sb="2" eb="3">
      <t>シャ</t>
    </rPh>
    <rPh sb="4" eb="6">
      <t>ツイカ</t>
    </rPh>
    <rPh sb="7" eb="9">
      <t>ヘンコウ</t>
    </rPh>
    <rPh sb="10" eb="12">
      <t>バアイ</t>
    </rPh>
    <phoneticPr fontId="2"/>
  </si>
  <si>
    <t>先に、NO.1のシートを変更して下さい。</t>
    <rPh sb="0" eb="1">
      <t>サキ</t>
    </rPh>
    <rPh sb="12" eb="14">
      <t>ヘンコウ</t>
    </rPh>
    <rPh sb="16" eb="17">
      <t>クダ</t>
    </rPh>
    <phoneticPr fontId="2"/>
  </si>
  <si>
    <t>監督を変更の時は、下へ変更を入力</t>
    <rPh sb="0" eb="2">
      <t>カントク</t>
    </rPh>
    <rPh sb="3" eb="5">
      <t>ヘンコウ</t>
    </rPh>
    <rPh sb="6" eb="7">
      <t>トキ</t>
    </rPh>
    <rPh sb="9" eb="10">
      <t>シタ</t>
    </rPh>
    <rPh sb="11" eb="13">
      <t>ヘンコウ</t>
    </rPh>
    <rPh sb="14" eb="16">
      <t>ニュウリョク</t>
    </rPh>
    <phoneticPr fontId="2"/>
  </si>
  <si>
    <t>変  更</t>
    <rPh sb="0" eb="1">
      <t>ヘン</t>
    </rPh>
    <rPh sb="3" eb="4">
      <t>サラ</t>
    </rPh>
    <phoneticPr fontId="2"/>
  </si>
  <si>
    <t>コーチ 28 番を変更の時は、下へ変更を入力</t>
    <rPh sb="7" eb="8">
      <t>バン</t>
    </rPh>
    <rPh sb="9" eb="11">
      <t>ヘンコウ</t>
    </rPh>
    <rPh sb="12" eb="13">
      <t>トキ</t>
    </rPh>
    <rPh sb="15" eb="16">
      <t>シタ</t>
    </rPh>
    <rPh sb="17" eb="19">
      <t>ヘンコウ</t>
    </rPh>
    <rPh sb="20" eb="22">
      <t>ニュウリョク</t>
    </rPh>
    <phoneticPr fontId="2"/>
  </si>
  <si>
    <t>コーチ 29 番を変更の時は、下へ変更を入力</t>
    <rPh sb="7" eb="8">
      <t>バン</t>
    </rPh>
    <rPh sb="9" eb="11">
      <t>ヘンコウ</t>
    </rPh>
    <rPh sb="12" eb="13">
      <t>トキ</t>
    </rPh>
    <rPh sb="15" eb="16">
      <t>シタ</t>
    </rPh>
    <rPh sb="17" eb="19">
      <t>ヘンコウ</t>
    </rPh>
    <rPh sb="20" eb="22">
      <t>ニュウリョク</t>
    </rPh>
    <phoneticPr fontId="2"/>
  </si>
  <si>
    <t>　　指導者の追加・変更時は、</t>
    <rPh sb="2" eb="4">
      <t>シドウ</t>
    </rPh>
    <rPh sb="4" eb="5">
      <t>シャ</t>
    </rPh>
    <rPh sb="6" eb="8">
      <t>ツイカ</t>
    </rPh>
    <rPh sb="9" eb="11">
      <t>ヘンコウ</t>
    </rPh>
    <rPh sb="11" eb="12">
      <t>トキ</t>
    </rPh>
    <phoneticPr fontId="2"/>
  </si>
  <si>
    <t>　　行って下さい。</t>
    <rPh sb="2" eb="3">
      <t>オコナ</t>
    </rPh>
    <rPh sb="5" eb="6">
      <t>クダ</t>
    </rPh>
    <phoneticPr fontId="2"/>
  </si>
  <si>
    <t>☆　</t>
    <phoneticPr fontId="2"/>
  </si>
  <si>
    <t>　　下の入力方法を読んでから</t>
    <rPh sb="2" eb="3">
      <t>シタ</t>
    </rPh>
    <rPh sb="4" eb="6">
      <t>ニュウリョク</t>
    </rPh>
    <rPh sb="6" eb="8">
      <t>ホウホウ</t>
    </rPh>
    <rPh sb="9" eb="10">
      <t>ヨ</t>
    </rPh>
    <phoneticPr fontId="2"/>
  </si>
  <si>
    <t>県登録の追加・変更時の入力について</t>
    <rPh sb="0" eb="1">
      <t>ケン</t>
    </rPh>
    <rPh sb="1" eb="3">
      <t>トウロク</t>
    </rPh>
    <rPh sb="4" eb="6">
      <t>ツイカ</t>
    </rPh>
    <rPh sb="7" eb="9">
      <t>ヘンコウ</t>
    </rPh>
    <rPh sb="9" eb="10">
      <t>トキ</t>
    </rPh>
    <rPh sb="11" eb="13">
      <t>ニュウリョク</t>
    </rPh>
    <phoneticPr fontId="2"/>
  </si>
  <si>
    <t>1.　</t>
    <phoneticPr fontId="2"/>
  </si>
  <si>
    <t>2.　</t>
  </si>
  <si>
    <t>指導者の場合</t>
    <rPh sb="0" eb="2">
      <t>シドウ</t>
    </rPh>
    <rPh sb="2" eb="3">
      <t>シャ</t>
    </rPh>
    <rPh sb="4" eb="6">
      <t>バアイ</t>
    </rPh>
    <phoneticPr fontId="2"/>
  </si>
  <si>
    <t>　　　</t>
    <phoneticPr fontId="2"/>
  </si>
  <si>
    <t>　※「追加変更」シートに移動し、提出日を入力。</t>
    <rPh sb="3" eb="5">
      <t>ツイカ</t>
    </rPh>
    <rPh sb="5" eb="7">
      <t>ヘンコウ</t>
    </rPh>
    <rPh sb="12" eb="14">
      <t>イドウ</t>
    </rPh>
    <rPh sb="16" eb="19">
      <t>テイシュツビ</t>
    </rPh>
    <rPh sb="20" eb="22">
      <t>ニュウリョク</t>
    </rPh>
    <phoneticPr fontId="2"/>
  </si>
  <si>
    <t>　※　最初に、当シート（ＮＯ1）に変更する指導者欄を上書き入力。</t>
    <rPh sb="3" eb="5">
      <t>サイショ</t>
    </rPh>
    <rPh sb="7" eb="8">
      <t>トウ</t>
    </rPh>
    <rPh sb="17" eb="19">
      <t>ヘンコウ</t>
    </rPh>
    <rPh sb="21" eb="23">
      <t>シドウ</t>
    </rPh>
    <rPh sb="23" eb="24">
      <t>シャ</t>
    </rPh>
    <rPh sb="24" eb="25">
      <t>ラン</t>
    </rPh>
    <rPh sb="26" eb="28">
      <t>ウワガ</t>
    </rPh>
    <rPh sb="29" eb="31">
      <t>ニュウリョク</t>
    </rPh>
    <phoneticPr fontId="2"/>
  </si>
  <si>
    <r>
      <t>（変更しない指導者は、</t>
    </r>
    <r>
      <rPr>
        <sz val="11"/>
        <color indexed="14"/>
        <rFont val="ＭＳ 明朝"/>
        <family val="1"/>
        <charset val="128"/>
      </rPr>
      <t>消さないでそのまま</t>
    </r>
    <r>
      <rPr>
        <sz val="11"/>
        <color indexed="12"/>
        <rFont val="ＭＳ 明朝"/>
        <family val="1"/>
        <charset val="128"/>
      </rPr>
      <t>で置いて下さい）</t>
    </r>
    <rPh sb="1" eb="3">
      <t>ヘンコウ</t>
    </rPh>
    <rPh sb="6" eb="8">
      <t>シドウ</t>
    </rPh>
    <rPh sb="8" eb="9">
      <t>シャ</t>
    </rPh>
    <rPh sb="11" eb="12">
      <t>ケ</t>
    </rPh>
    <rPh sb="21" eb="22">
      <t>オ</t>
    </rPh>
    <rPh sb="24" eb="25">
      <t>クダ</t>
    </rPh>
    <phoneticPr fontId="2"/>
  </si>
  <si>
    <r>
      <t>　※　変更する指導者欄へ、</t>
    </r>
    <r>
      <rPr>
        <sz val="11"/>
        <color indexed="17"/>
        <rFont val="ＭＳ 明朝"/>
        <family val="1"/>
        <charset val="128"/>
      </rPr>
      <t>変更</t>
    </r>
    <r>
      <rPr>
        <sz val="11"/>
        <color indexed="12"/>
        <rFont val="ＭＳ 明朝"/>
        <family val="1"/>
        <charset val="128"/>
      </rPr>
      <t>の文字入力（リスト入力）。･････完了</t>
    </r>
    <rPh sb="3" eb="5">
      <t>ヘンコウ</t>
    </rPh>
    <rPh sb="7" eb="9">
      <t>シドウ</t>
    </rPh>
    <rPh sb="9" eb="10">
      <t>シャ</t>
    </rPh>
    <rPh sb="10" eb="11">
      <t>ラン</t>
    </rPh>
    <rPh sb="13" eb="15">
      <t>ヘンコウ</t>
    </rPh>
    <rPh sb="16" eb="18">
      <t>モジ</t>
    </rPh>
    <rPh sb="18" eb="20">
      <t>ニュウリョク</t>
    </rPh>
    <rPh sb="24" eb="26">
      <t>ニュウリョク</t>
    </rPh>
    <rPh sb="33" eb="35">
      <t>カンリョウ</t>
    </rPh>
    <phoneticPr fontId="2"/>
  </si>
  <si>
    <t>3.　</t>
    <phoneticPr fontId="2"/>
  </si>
  <si>
    <t>団員の場合</t>
    <rPh sb="0" eb="2">
      <t>ダンイン</t>
    </rPh>
    <rPh sb="3" eb="5">
      <t>バアイ</t>
    </rPh>
    <phoneticPr fontId="2"/>
  </si>
  <si>
    <t>　※　最初に、団員登録シート（ＮＯ2）に追加する団員の項目を入力。</t>
    <rPh sb="3" eb="5">
      <t>サイショ</t>
    </rPh>
    <rPh sb="7" eb="9">
      <t>ダンイン</t>
    </rPh>
    <rPh sb="9" eb="11">
      <t>トウロク</t>
    </rPh>
    <rPh sb="20" eb="22">
      <t>ツイカ</t>
    </rPh>
    <rPh sb="24" eb="26">
      <t>ダンイン</t>
    </rPh>
    <rPh sb="27" eb="29">
      <t>コウモク</t>
    </rPh>
    <rPh sb="30" eb="32">
      <t>ニュウリョク</t>
    </rPh>
    <phoneticPr fontId="2"/>
  </si>
  <si>
    <t>　　　のボタンをクリック。</t>
    <phoneticPr fontId="2"/>
  </si>
  <si>
    <t>入力済の項目は絶対に消したり変更しないで下さい。</t>
    <rPh sb="0" eb="2">
      <t>ニュウリョク</t>
    </rPh>
    <rPh sb="2" eb="3">
      <t>スミ</t>
    </rPh>
    <rPh sb="4" eb="6">
      <t>コウモク</t>
    </rPh>
    <rPh sb="7" eb="9">
      <t>ゼッタイ</t>
    </rPh>
    <rPh sb="10" eb="11">
      <t>ケ</t>
    </rPh>
    <rPh sb="14" eb="16">
      <t>ヘンコウ</t>
    </rPh>
    <rPh sb="20" eb="21">
      <t>クダ</t>
    </rPh>
    <phoneticPr fontId="2"/>
  </si>
  <si>
    <t>他の登録記入時に支障が出てしまいます。</t>
    <rPh sb="0" eb="1">
      <t>タ</t>
    </rPh>
    <rPh sb="2" eb="4">
      <t>トウロク</t>
    </rPh>
    <rPh sb="4" eb="6">
      <t>キニュウ</t>
    </rPh>
    <rPh sb="6" eb="7">
      <t>トキ</t>
    </rPh>
    <rPh sb="8" eb="10">
      <t>シショウ</t>
    </rPh>
    <rPh sb="11" eb="12">
      <t>デ</t>
    </rPh>
    <phoneticPr fontId="2"/>
  </si>
  <si>
    <t>5名までを想定していますが、それ以上の時は、手動入力して下さい。</t>
    <rPh sb="1" eb="2">
      <t>メイ</t>
    </rPh>
    <rPh sb="5" eb="7">
      <t>ソウテイ</t>
    </rPh>
    <rPh sb="16" eb="18">
      <t>イジョウ</t>
    </rPh>
    <rPh sb="19" eb="20">
      <t>トキ</t>
    </rPh>
    <rPh sb="22" eb="24">
      <t>シュドウ</t>
    </rPh>
    <rPh sb="24" eb="26">
      <t>ニュウリョク</t>
    </rPh>
    <rPh sb="28" eb="29">
      <t>クダ</t>
    </rPh>
    <phoneticPr fontId="2"/>
  </si>
  <si>
    <t>4.　</t>
    <phoneticPr fontId="2"/>
  </si>
  <si>
    <t>印刷等の設定は、他の印刷設定と同じです。</t>
    <rPh sb="0" eb="3">
      <t>インサツトウ</t>
    </rPh>
    <rPh sb="4" eb="6">
      <t>セッテイ</t>
    </rPh>
    <rPh sb="8" eb="9">
      <t>タ</t>
    </rPh>
    <rPh sb="10" eb="12">
      <t>インサツ</t>
    </rPh>
    <rPh sb="12" eb="14">
      <t>セッテイ</t>
    </rPh>
    <rPh sb="15" eb="16">
      <t>オナ</t>
    </rPh>
    <phoneticPr fontId="2"/>
  </si>
  <si>
    <t>5.　</t>
  </si>
  <si>
    <t>　※「県登録作成」シートに移動し、追加登録する団員欄のみに必要項目を入力し</t>
    <rPh sb="3" eb="4">
      <t>ケン</t>
    </rPh>
    <rPh sb="4" eb="6">
      <t>トウロク</t>
    </rPh>
    <rPh sb="6" eb="8">
      <t>サクセイ</t>
    </rPh>
    <rPh sb="13" eb="15">
      <t>イドウ</t>
    </rPh>
    <rPh sb="17" eb="19">
      <t>ツイカ</t>
    </rPh>
    <rPh sb="19" eb="21">
      <t>トウロク</t>
    </rPh>
    <rPh sb="23" eb="25">
      <t>ダンイン</t>
    </rPh>
    <rPh sb="25" eb="26">
      <t>ラン</t>
    </rPh>
    <rPh sb="29" eb="31">
      <t>ヒツヨウ</t>
    </rPh>
    <rPh sb="31" eb="33">
      <t>コウモク</t>
    </rPh>
    <rPh sb="34" eb="36">
      <t>ニュウリョク</t>
    </rPh>
    <phoneticPr fontId="2"/>
  </si>
  <si>
    <t>　※　追加登録する団員ＮＯを入力。（例　Ｄ25）</t>
    <rPh sb="3" eb="5">
      <t>ツイカ</t>
    </rPh>
    <rPh sb="5" eb="7">
      <t>トウロク</t>
    </rPh>
    <rPh sb="9" eb="11">
      <t>ダンイン</t>
    </rPh>
    <rPh sb="14" eb="16">
      <t>ニュウリョク</t>
    </rPh>
    <rPh sb="18" eb="19">
      <t>レイ</t>
    </rPh>
    <phoneticPr fontId="2"/>
  </si>
  <si>
    <t>　※　削除する場合は、削除する団員ＮＯを入力。</t>
    <rPh sb="3" eb="5">
      <t>サクジョ</t>
    </rPh>
    <rPh sb="7" eb="9">
      <t>バアイ</t>
    </rPh>
    <rPh sb="11" eb="13">
      <t>サクジョ</t>
    </rPh>
    <rPh sb="15" eb="17">
      <t>ダンイン</t>
    </rPh>
    <rPh sb="20" eb="22">
      <t>ニュウリョク</t>
    </rPh>
    <phoneticPr fontId="2"/>
  </si>
  <si>
    <t>　※　削除した場合は、「県登録作成」シートに移動し、登録欄を空白にして下さい。</t>
    <rPh sb="3" eb="5">
      <t>サクジョ</t>
    </rPh>
    <rPh sb="7" eb="9">
      <t>バアイ</t>
    </rPh>
    <rPh sb="26" eb="28">
      <t>トウロク</t>
    </rPh>
    <rPh sb="28" eb="29">
      <t>ラン</t>
    </rPh>
    <rPh sb="30" eb="32">
      <t>クウハク</t>
    </rPh>
    <rPh sb="35" eb="36">
      <t>クダ</t>
    </rPh>
    <phoneticPr fontId="2"/>
  </si>
  <si>
    <t>「追加変更」シートへ移動する時は、下のボタンをクリック！</t>
    <rPh sb="1" eb="3">
      <t>ツイカ</t>
    </rPh>
    <rPh sb="3" eb="5">
      <t>ヘンコウ</t>
    </rPh>
    <rPh sb="10" eb="12">
      <t>イドウ</t>
    </rPh>
    <rPh sb="14" eb="15">
      <t>トキ</t>
    </rPh>
    <rPh sb="17" eb="18">
      <t>シタ</t>
    </rPh>
    <phoneticPr fontId="2"/>
  </si>
  <si>
    <t>入力方法の説明は、下のボタンで！</t>
    <rPh sb="0" eb="2">
      <t>ニュウリョク</t>
    </rPh>
    <rPh sb="2" eb="4">
      <t>ホウホウ</t>
    </rPh>
    <rPh sb="5" eb="7">
      <t>セツメイ</t>
    </rPh>
    <rPh sb="9" eb="10">
      <t>シタ</t>
    </rPh>
    <phoneticPr fontId="2"/>
  </si>
  <si>
    <t>3.</t>
    <phoneticPr fontId="2"/>
  </si>
  <si>
    <t>右に団員ＮＯ入力</t>
    <rPh sb="0" eb="1">
      <t>ミギ</t>
    </rPh>
    <rPh sb="2" eb="4">
      <t>ダンイン</t>
    </rPh>
    <rPh sb="6" eb="8">
      <t>ニュウリョク</t>
    </rPh>
    <phoneticPr fontId="2"/>
  </si>
  <si>
    <t>団員の登録削除の場合</t>
    <rPh sb="0" eb="2">
      <t>ダンイン</t>
    </rPh>
    <rPh sb="3" eb="5">
      <t>トウロク</t>
    </rPh>
    <rPh sb="5" eb="7">
      <t>サクジョ</t>
    </rPh>
    <rPh sb="8" eb="10">
      <t>バアイ</t>
    </rPh>
    <phoneticPr fontId="2"/>
  </si>
  <si>
    <t xml:space="preserve">  　0表示・空白がある時は、未入力があります。修正を！</t>
    <rPh sb="4" eb="6">
      <t>ヒョウジ</t>
    </rPh>
    <rPh sb="7" eb="9">
      <t>クウハク</t>
    </rPh>
    <rPh sb="12" eb="13">
      <t>トキ</t>
    </rPh>
    <rPh sb="15" eb="18">
      <t>ミニュウリョク</t>
    </rPh>
    <rPh sb="24" eb="26">
      <t>シュウセイ</t>
    </rPh>
    <phoneticPr fontId="2"/>
  </si>
  <si>
    <t>　　　（背番号0番は除く）</t>
    <rPh sb="4" eb="7">
      <t>セバンゴウ</t>
    </rPh>
    <rPh sb="8" eb="9">
      <t>バン</t>
    </rPh>
    <rPh sb="10" eb="11">
      <t>ノゾ</t>
    </rPh>
    <phoneticPr fontId="2"/>
  </si>
  <si>
    <t>6.　</t>
  </si>
  <si>
    <t>1.、2.は、同時期であれば同じ用紙でも結構です。</t>
    <rPh sb="7" eb="10">
      <t>ドウジキ</t>
    </rPh>
    <rPh sb="14" eb="15">
      <t>オナ</t>
    </rPh>
    <rPh sb="16" eb="18">
      <t>ヨウシ</t>
    </rPh>
    <rPh sb="20" eb="22">
      <t>ケッコウ</t>
    </rPh>
    <phoneticPr fontId="2"/>
  </si>
  <si>
    <t>のセルへ入力して下さい。</t>
    <rPh sb="4" eb="6">
      <t>ニュウリョク</t>
    </rPh>
    <rPh sb="8" eb="9">
      <t>クダ</t>
    </rPh>
    <phoneticPr fontId="2"/>
  </si>
  <si>
    <t>入力時は、スペースキー（空白）は使用しないで下さい。</t>
    <rPh sb="0" eb="2">
      <t>ニュウリョク</t>
    </rPh>
    <rPh sb="2" eb="3">
      <t>トキ</t>
    </rPh>
    <rPh sb="12" eb="14">
      <t>クウハク</t>
    </rPh>
    <rPh sb="16" eb="18">
      <t>シヨウ</t>
    </rPh>
    <rPh sb="22" eb="23">
      <t>クダ</t>
    </rPh>
    <phoneticPr fontId="2"/>
  </si>
  <si>
    <t>追加登録時は、入力方法を確認してからにして下さい。</t>
    <rPh sb="0" eb="2">
      <t>ツイカ</t>
    </rPh>
    <rPh sb="2" eb="4">
      <t>トウロク</t>
    </rPh>
    <rPh sb="4" eb="5">
      <t>トキ</t>
    </rPh>
    <rPh sb="7" eb="9">
      <t>ニュウリョク</t>
    </rPh>
    <rPh sb="9" eb="11">
      <t>ホウホウ</t>
    </rPh>
    <rPh sb="12" eb="14">
      <t>カクニン</t>
    </rPh>
    <rPh sb="21" eb="22">
      <t>クダ</t>
    </rPh>
    <phoneticPr fontId="2"/>
  </si>
  <si>
    <t>セル移動は、Tab キーを使用すると便利かも！</t>
    <rPh sb="2" eb="4">
      <t>イドウ</t>
    </rPh>
    <rPh sb="13" eb="15">
      <t>シヨウ</t>
    </rPh>
    <rPh sb="18" eb="20">
      <t>ベンリ</t>
    </rPh>
    <phoneticPr fontId="2"/>
  </si>
  <si>
    <t>シートの保護がしてあります。</t>
    <rPh sb="4" eb="6">
      <t>ホゴ</t>
    </rPh>
    <phoneticPr fontId="2"/>
  </si>
  <si>
    <t>追加登録は除く</t>
    <rPh sb="0" eb="2">
      <t>ツイカ</t>
    </rPh>
    <rPh sb="2" eb="4">
      <t>トウロク</t>
    </rPh>
    <rPh sb="5" eb="6">
      <t>ノゾ</t>
    </rPh>
    <phoneticPr fontId="2"/>
  </si>
  <si>
    <t>10.</t>
    <phoneticPr fontId="2"/>
  </si>
  <si>
    <t>追加登録方法は、下のボタンをクリック！</t>
    <rPh sb="0" eb="2">
      <t>ツイカ</t>
    </rPh>
    <rPh sb="2" eb="4">
      <t>トウロク</t>
    </rPh>
    <rPh sb="4" eb="6">
      <t>ホウホウ</t>
    </rPh>
    <rPh sb="8" eb="9">
      <t>シタ</t>
    </rPh>
    <phoneticPr fontId="2"/>
  </si>
  <si>
    <t>下の入力順に従って進んで下さい。</t>
    <rPh sb="0" eb="1">
      <t>シタ</t>
    </rPh>
    <rPh sb="2" eb="4">
      <t>ニュウリョク</t>
    </rPh>
    <rPh sb="4" eb="5">
      <t>ジュン</t>
    </rPh>
    <rPh sb="6" eb="7">
      <t>シタガ</t>
    </rPh>
    <rPh sb="9" eb="10">
      <t>スス</t>
    </rPh>
    <rPh sb="12" eb="13">
      <t>クダ</t>
    </rPh>
    <phoneticPr fontId="2"/>
  </si>
  <si>
    <t>参加</t>
    <rPh sb="0" eb="2">
      <t>サンカ</t>
    </rPh>
    <phoneticPr fontId="2"/>
  </si>
  <si>
    <t>現在記入は、ありません。</t>
    <rPh sb="0" eb="2">
      <t>ゲンザイ</t>
    </rPh>
    <rPh sb="2" eb="4">
      <t>キニュウ</t>
    </rPh>
    <phoneticPr fontId="2"/>
  </si>
  <si>
    <t>申込は20名迄です。修正して下さい。</t>
    <rPh sb="0" eb="2">
      <t>モウシコミ</t>
    </rPh>
    <rPh sb="5" eb="6">
      <t>メイ</t>
    </rPh>
    <rPh sb="6" eb="7">
      <t>マデ</t>
    </rPh>
    <rPh sb="10" eb="12">
      <t>シュウセイ</t>
    </rPh>
    <rPh sb="14" eb="15">
      <t>クダ</t>
    </rPh>
    <phoneticPr fontId="2"/>
  </si>
  <si>
    <t>　最初に変更するセルを選択し、</t>
    <rPh sb="1" eb="3">
      <t>サイショ</t>
    </rPh>
    <rPh sb="4" eb="6">
      <t>ヘンコウ</t>
    </rPh>
    <rPh sb="11" eb="13">
      <t>センタク</t>
    </rPh>
    <phoneticPr fontId="2"/>
  </si>
  <si>
    <t>　下の「守備変更」ボタンをクリック。</t>
    <rPh sb="1" eb="2">
      <t>シタ</t>
    </rPh>
    <rPh sb="4" eb="6">
      <t>シュビ</t>
    </rPh>
    <rPh sb="6" eb="8">
      <t>ヘンコウ</t>
    </rPh>
    <phoneticPr fontId="2"/>
  </si>
  <si>
    <t>　守備位置を選択して閉じる。</t>
    <rPh sb="1" eb="3">
      <t>シュビ</t>
    </rPh>
    <rPh sb="3" eb="5">
      <t>イチ</t>
    </rPh>
    <rPh sb="6" eb="8">
      <t>センタク</t>
    </rPh>
    <rPh sb="10" eb="11">
      <t>ト</t>
    </rPh>
    <phoneticPr fontId="2"/>
  </si>
  <si>
    <t>最初に入力</t>
    <rPh sb="0" eb="2">
      <t>サイショ</t>
    </rPh>
    <rPh sb="3" eb="5">
      <t>ニュウリョク</t>
    </rPh>
    <phoneticPr fontId="2"/>
  </si>
  <si>
    <t>勤務先</t>
    <rPh sb="0" eb="3">
      <t>キンムサキ</t>
    </rPh>
    <phoneticPr fontId="2"/>
  </si>
  <si>
    <t>勤務先
電話</t>
    <rPh sb="0" eb="2">
      <t>キンム</t>
    </rPh>
    <rPh sb="2" eb="3">
      <t>サキ</t>
    </rPh>
    <rPh sb="4" eb="6">
      <t>デンワ</t>
    </rPh>
    <phoneticPr fontId="2"/>
  </si>
  <si>
    <t>投 手</t>
    <rPh sb="0" eb="1">
      <t>トウ</t>
    </rPh>
    <rPh sb="2" eb="3">
      <t>テ</t>
    </rPh>
    <phoneticPr fontId="2"/>
  </si>
  <si>
    <t>捕 手</t>
    <rPh sb="0" eb="1">
      <t>ツカ</t>
    </rPh>
    <rPh sb="2" eb="3">
      <t>テ</t>
    </rPh>
    <phoneticPr fontId="2"/>
  </si>
  <si>
    <t>内 野</t>
    <rPh sb="0" eb="1">
      <t>ウチ</t>
    </rPh>
    <rPh sb="2" eb="3">
      <t>ノ</t>
    </rPh>
    <phoneticPr fontId="2"/>
  </si>
  <si>
    <t>外 野</t>
    <rPh sb="0" eb="1">
      <t>ソト</t>
    </rPh>
    <rPh sb="2" eb="3">
      <t>ノ</t>
    </rPh>
    <phoneticPr fontId="2"/>
  </si>
  <si>
    <t>主 将</t>
    <rPh sb="0" eb="1">
      <t>シュ</t>
    </rPh>
    <rPh sb="2" eb="3">
      <t>ショウ</t>
    </rPh>
    <phoneticPr fontId="2"/>
  </si>
  <si>
    <t>現在の大会申込記入数は、</t>
    <rPh sb="0" eb="2">
      <t>ゲンザイ</t>
    </rPh>
    <rPh sb="3" eb="5">
      <t>タイカイ</t>
    </rPh>
    <rPh sb="5" eb="7">
      <t>モウシコミ</t>
    </rPh>
    <rPh sb="7" eb="9">
      <t>キニュウ</t>
    </rPh>
    <rPh sb="9" eb="10">
      <t>スウ</t>
    </rPh>
    <phoneticPr fontId="2"/>
  </si>
  <si>
    <t>大会名入力</t>
    <rPh sb="0" eb="2">
      <t>タイカイ</t>
    </rPh>
    <rPh sb="2" eb="3">
      <t>メイ</t>
    </rPh>
    <rPh sb="3" eb="5">
      <t>ニュウリョク</t>
    </rPh>
    <phoneticPr fontId="2"/>
  </si>
  <si>
    <t>知事杯</t>
    <rPh sb="0" eb="2">
      <t>チジ</t>
    </rPh>
    <rPh sb="2" eb="3">
      <t>ハイ</t>
    </rPh>
    <phoneticPr fontId="2"/>
  </si>
  <si>
    <t>高円宮賜杯第</t>
    <rPh sb="0" eb="3">
      <t>タカマドノミヤ</t>
    </rPh>
    <rPh sb="3" eb="5">
      <t>シハイ</t>
    </rPh>
    <rPh sb="5" eb="6">
      <t>ダイ</t>
    </rPh>
    <phoneticPr fontId="2"/>
  </si>
  <si>
    <t>福井県知事杯第</t>
    <rPh sb="0" eb="3">
      <t>フクイケン</t>
    </rPh>
    <rPh sb="3" eb="5">
      <t>チジ</t>
    </rPh>
    <rPh sb="5" eb="6">
      <t>ハイ</t>
    </rPh>
    <rPh sb="6" eb="7">
      <t>ダイ</t>
    </rPh>
    <phoneticPr fontId="2"/>
  </si>
  <si>
    <t>ろうきん杯第</t>
    <rPh sb="4" eb="5">
      <t>ハイ</t>
    </rPh>
    <rPh sb="5" eb="6">
      <t>ダイ</t>
    </rPh>
    <phoneticPr fontId="2"/>
  </si>
  <si>
    <t>回全日本学童軟式野球大会</t>
    <rPh sb="0" eb="1">
      <t>カイ</t>
    </rPh>
    <rPh sb="1" eb="4">
      <t>ゼンニホン</t>
    </rPh>
    <rPh sb="4" eb="6">
      <t>ガクドウ</t>
    </rPh>
    <rPh sb="6" eb="8">
      <t>ナンシキ</t>
    </rPh>
    <rPh sb="8" eb="10">
      <t>ヤキュウ</t>
    </rPh>
    <rPh sb="10" eb="12">
      <t>タイカイ</t>
    </rPh>
    <phoneticPr fontId="2"/>
  </si>
  <si>
    <t>回学童野球選手権大会</t>
    <rPh sb="0" eb="1">
      <t>カイ</t>
    </rPh>
    <rPh sb="1" eb="3">
      <t>ガクドウ</t>
    </rPh>
    <rPh sb="3" eb="5">
      <t>ヤキュウ</t>
    </rPh>
    <rPh sb="5" eb="8">
      <t>センシュケン</t>
    </rPh>
    <rPh sb="8" eb="10">
      <t>タイカイ</t>
    </rPh>
    <phoneticPr fontId="2"/>
  </si>
  <si>
    <t>回福井県学童野球大会</t>
    <rPh sb="0" eb="1">
      <t>カイ</t>
    </rPh>
    <rPh sb="1" eb="4">
      <t>フクイケン</t>
    </rPh>
    <rPh sb="4" eb="6">
      <t>ガクドウ</t>
    </rPh>
    <rPh sb="6" eb="8">
      <t>ヤキュウ</t>
    </rPh>
    <rPh sb="8" eb="10">
      <t>タイカイ</t>
    </rPh>
    <phoneticPr fontId="2"/>
  </si>
  <si>
    <t xml:space="preserve"> 名です。</t>
    <rPh sb="1" eb="2">
      <t>メイ</t>
    </rPh>
    <phoneticPr fontId="2"/>
  </si>
  <si>
    <t>20名以内（表上で人数確認して）</t>
    <rPh sb="2" eb="3">
      <t>メイ</t>
    </rPh>
    <rPh sb="3" eb="5">
      <t>イナイ</t>
    </rPh>
    <rPh sb="6" eb="7">
      <t>ヒョウ</t>
    </rPh>
    <rPh sb="7" eb="8">
      <t>ウエ</t>
    </rPh>
    <rPh sb="9" eb="11">
      <t>ニンズウ</t>
    </rPh>
    <rPh sb="11" eb="13">
      <t>カクニン</t>
    </rPh>
    <phoneticPr fontId="2"/>
  </si>
  <si>
    <t>5.</t>
    <phoneticPr fontId="2"/>
  </si>
  <si>
    <t>押さないと書き込みしません。</t>
    <rPh sb="0" eb="1">
      <t>オ</t>
    </rPh>
    <rPh sb="5" eb="6">
      <t>カ</t>
    </rPh>
    <rPh sb="7" eb="8">
      <t>コ</t>
    </rPh>
    <phoneticPr fontId="2"/>
  </si>
  <si>
    <t>6.</t>
    <phoneticPr fontId="2"/>
  </si>
  <si>
    <t>7.</t>
  </si>
  <si>
    <t>〔　　　　　　　　　　　　　　　　　　　　　　　　〕</t>
    <phoneticPr fontId="2"/>
  </si>
  <si>
    <t>☆ ＮＯ.1 シートを先に入力して下さい。☆</t>
    <rPh sb="11" eb="12">
      <t>サキ</t>
    </rPh>
    <rPh sb="13" eb="15">
      <t>ニュウリョク</t>
    </rPh>
    <rPh sb="17" eb="18">
      <t>クダ</t>
    </rPh>
    <phoneticPr fontId="2"/>
  </si>
  <si>
    <t>春季大会</t>
    <rPh sb="0" eb="2">
      <t>シュンキ</t>
    </rPh>
    <rPh sb="2" eb="4">
      <t>タイカイ</t>
    </rPh>
    <phoneticPr fontId="2"/>
  </si>
  <si>
    <t>夏季大会</t>
    <rPh sb="0" eb="2">
      <t>カキ</t>
    </rPh>
    <rPh sb="2" eb="4">
      <t>タイカイ</t>
    </rPh>
    <phoneticPr fontId="2"/>
  </si>
  <si>
    <t>秋季大会</t>
    <rPh sb="0" eb="2">
      <t>シュウキ</t>
    </rPh>
    <rPh sb="2" eb="4">
      <t>タイカイ</t>
    </rPh>
    <phoneticPr fontId="2"/>
  </si>
  <si>
    <t>第</t>
    <rPh sb="0" eb="1">
      <t>ダイ</t>
    </rPh>
    <phoneticPr fontId="2"/>
  </si>
  <si>
    <t>回　福井市春季学童野球大会</t>
    <rPh sb="0" eb="1">
      <t>カイ</t>
    </rPh>
    <rPh sb="2" eb="5">
      <t>フクイシ</t>
    </rPh>
    <rPh sb="5" eb="7">
      <t>シュンキ</t>
    </rPh>
    <rPh sb="7" eb="9">
      <t>ガクドウ</t>
    </rPh>
    <rPh sb="9" eb="11">
      <t>ヤキュウ</t>
    </rPh>
    <rPh sb="11" eb="13">
      <t>タイカイ</t>
    </rPh>
    <phoneticPr fontId="2"/>
  </si>
  <si>
    <t>回　福井市夏季学童野球大会</t>
    <rPh sb="0" eb="1">
      <t>カイ</t>
    </rPh>
    <rPh sb="2" eb="5">
      <t>フクイシ</t>
    </rPh>
    <rPh sb="5" eb="7">
      <t>カキ</t>
    </rPh>
    <rPh sb="7" eb="9">
      <t>ガクドウ</t>
    </rPh>
    <rPh sb="9" eb="11">
      <t>ヤキュウ</t>
    </rPh>
    <rPh sb="11" eb="13">
      <t>タイカイ</t>
    </rPh>
    <phoneticPr fontId="2"/>
  </si>
  <si>
    <t>回　福井市秋季学童野球大会</t>
    <rPh sb="0" eb="1">
      <t>カイ</t>
    </rPh>
    <rPh sb="2" eb="5">
      <t>フクイシ</t>
    </rPh>
    <rPh sb="5" eb="7">
      <t>シュウキ</t>
    </rPh>
    <rPh sb="7" eb="9">
      <t>ガクドウ</t>
    </rPh>
    <rPh sb="9" eb="11">
      <t>ヤキュウ</t>
    </rPh>
    <rPh sb="11" eb="13">
      <t>タイカイ</t>
    </rPh>
    <phoneticPr fontId="2"/>
  </si>
  <si>
    <t>････････････････</t>
    <phoneticPr fontId="2"/>
  </si>
  <si>
    <t>訂正は何回でも結構です。</t>
    <rPh sb="0" eb="2">
      <t>テイセイ</t>
    </rPh>
    <rPh sb="3" eb="5">
      <t>ナンカイ</t>
    </rPh>
    <rPh sb="7" eb="9">
      <t>ケッコウ</t>
    </rPh>
    <phoneticPr fontId="2"/>
  </si>
  <si>
    <t>間違えたら何回でも。</t>
    <rPh sb="0" eb="2">
      <t>マチガ</t>
    </rPh>
    <rPh sb="5" eb="7">
      <t>ナンカイ</t>
    </rPh>
    <phoneticPr fontId="2"/>
  </si>
  <si>
    <t>県大会印刷用紙確認</t>
    <rPh sb="0" eb="1">
      <t>ケン</t>
    </rPh>
    <rPh sb="1" eb="3">
      <t>タイカイ</t>
    </rPh>
    <rPh sb="3" eb="5">
      <t>インサツ</t>
    </rPh>
    <rPh sb="5" eb="7">
      <t>ヨウシ</t>
    </rPh>
    <rPh sb="7" eb="9">
      <t>カクニン</t>
    </rPh>
    <phoneticPr fontId="2"/>
  </si>
  <si>
    <t>入力があれば色が替わります。</t>
    <rPh sb="0" eb="2">
      <t>ニュウリョク</t>
    </rPh>
    <rPh sb="6" eb="7">
      <t>イロ</t>
    </rPh>
    <rPh sb="8" eb="9">
      <t>カ</t>
    </rPh>
    <phoneticPr fontId="2"/>
  </si>
  <si>
    <t>ﾌﾟﾛｸﾞ数</t>
    <rPh sb="5" eb="6">
      <t>スウ</t>
    </rPh>
    <phoneticPr fontId="2"/>
  </si>
  <si>
    <t>プログラム記載可能人数は、</t>
    <rPh sb="5" eb="7">
      <t>キサイ</t>
    </rPh>
    <rPh sb="7" eb="9">
      <t>カノウ</t>
    </rPh>
    <rPh sb="9" eb="11">
      <t>ニンズウ</t>
    </rPh>
    <phoneticPr fontId="2"/>
  </si>
  <si>
    <t>残り</t>
    <rPh sb="0" eb="1">
      <t>ノコ</t>
    </rPh>
    <phoneticPr fontId="2"/>
  </si>
  <si>
    <t>残り数</t>
    <rPh sb="0" eb="1">
      <t>ノコ</t>
    </rPh>
    <rPh sb="2" eb="3">
      <t>スウ</t>
    </rPh>
    <phoneticPr fontId="2"/>
  </si>
  <si>
    <t>NO</t>
    <phoneticPr fontId="2"/>
  </si>
  <si>
    <t>NO.</t>
    <phoneticPr fontId="2"/>
  </si>
  <si>
    <t>････････････････</t>
    <phoneticPr fontId="2"/>
  </si>
  <si>
    <t>････････････････</t>
    <phoneticPr fontId="2"/>
  </si>
  <si>
    <t>6.</t>
    <phoneticPr fontId="2"/>
  </si>
  <si>
    <t>位置数</t>
    <rPh sb="0" eb="2">
      <t>イチ</t>
    </rPh>
    <rPh sb="2" eb="3">
      <t>スウ</t>
    </rPh>
    <phoneticPr fontId="2"/>
  </si>
  <si>
    <t>市大会</t>
    <rPh sb="0" eb="1">
      <t>シ</t>
    </rPh>
    <rPh sb="1" eb="3">
      <t>タイカイ</t>
    </rPh>
    <phoneticPr fontId="2"/>
  </si>
  <si>
    <t>参ﾁｪｯｸ</t>
    <rPh sb="0" eb="1">
      <t>サン</t>
    </rPh>
    <phoneticPr fontId="2"/>
  </si>
  <si>
    <t>選手登録数は、</t>
    <rPh sb="0" eb="2">
      <t>センシュ</t>
    </rPh>
    <rPh sb="2" eb="4">
      <t>トウロク</t>
    </rPh>
    <rPh sb="4" eb="5">
      <t>スウ</t>
    </rPh>
    <phoneticPr fontId="2"/>
  </si>
  <si>
    <t>名前のみ記載は、</t>
    <rPh sb="0" eb="2">
      <t>ナマエ</t>
    </rPh>
    <rPh sb="4" eb="6">
      <t>キサイ</t>
    </rPh>
    <phoneticPr fontId="2"/>
  </si>
  <si>
    <t>現在の市大会記入総数は、</t>
    <rPh sb="0" eb="2">
      <t>ゲンザイ</t>
    </rPh>
    <rPh sb="3" eb="4">
      <t>シ</t>
    </rPh>
    <rPh sb="4" eb="6">
      <t>タイカイ</t>
    </rPh>
    <rPh sb="6" eb="8">
      <t>キニュウ</t>
    </rPh>
    <rPh sb="8" eb="10">
      <t>ソウスウ</t>
    </rPh>
    <phoneticPr fontId="2"/>
  </si>
  <si>
    <t>（大会名自動入力）</t>
    <rPh sb="1" eb="3">
      <t>タイカイ</t>
    </rPh>
    <rPh sb="3" eb="4">
      <t>メイ</t>
    </rPh>
    <rPh sb="4" eb="6">
      <t>ジドウ</t>
    </rPh>
    <rPh sb="6" eb="8">
      <t>ニュウリョク</t>
    </rPh>
    <phoneticPr fontId="2"/>
  </si>
  <si>
    <t>二重にならないように</t>
    <rPh sb="0" eb="2">
      <t>ニジュウ</t>
    </rPh>
    <phoneticPr fontId="2"/>
  </si>
  <si>
    <t>福井市大会用  参加申込書 作成用シート</t>
    <rPh sb="0" eb="3">
      <t>フクイシ</t>
    </rPh>
    <rPh sb="3" eb="5">
      <t>タイカイ</t>
    </rPh>
    <rPh sb="5" eb="6">
      <t>ヨウ</t>
    </rPh>
    <phoneticPr fontId="2"/>
  </si>
  <si>
    <t>新規作成時は右のボタンクリック！</t>
    <rPh sb="0" eb="2">
      <t>シンキ</t>
    </rPh>
    <rPh sb="2" eb="4">
      <t>サクセイ</t>
    </rPh>
    <rPh sb="4" eb="5">
      <t>トキ</t>
    </rPh>
    <rPh sb="6" eb="7">
      <t>ミギ</t>
    </rPh>
    <phoneticPr fontId="2"/>
  </si>
  <si>
    <t>ﾌﾟﾁｪｯｸ</t>
    <phoneticPr fontId="2"/>
  </si>
  <si>
    <t>県登録の無い選手は、守備位置覧は空白にして下さい！！！！！</t>
    <rPh sb="0" eb="1">
      <t>ケン</t>
    </rPh>
    <rPh sb="1" eb="3">
      <t>トウロク</t>
    </rPh>
    <rPh sb="4" eb="5">
      <t>ナ</t>
    </rPh>
    <rPh sb="6" eb="8">
      <t>センシュ</t>
    </rPh>
    <rPh sb="10" eb="12">
      <t>シュビ</t>
    </rPh>
    <rPh sb="12" eb="14">
      <t>イチ</t>
    </rPh>
    <rPh sb="14" eb="15">
      <t>ラン</t>
    </rPh>
    <rPh sb="16" eb="18">
      <t>クウハク</t>
    </rPh>
    <rPh sb="21" eb="22">
      <t>クダ</t>
    </rPh>
    <phoneticPr fontId="2"/>
  </si>
  <si>
    <t>入力は、必ず右を読んでからにして下さい。</t>
    <rPh sb="0" eb="2">
      <t>ニュウリョク</t>
    </rPh>
    <rPh sb="4" eb="5">
      <t>カナラ</t>
    </rPh>
    <rPh sb="6" eb="7">
      <t>ミギ</t>
    </rPh>
    <rPh sb="8" eb="9">
      <t>ヨ</t>
    </rPh>
    <rPh sb="16" eb="17">
      <t>クダ</t>
    </rPh>
    <phoneticPr fontId="2"/>
  </si>
  <si>
    <t>入力前に必ず読んで下さい。</t>
    <rPh sb="0" eb="2">
      <t>ニュウリョク</t>
    </rPh>
    <rPh sb="2" eb="3">
      <t>マエ</t>
    </rPh>
    <rPh sb="4" eb="5">
      <t>カナラ</t>
    </rPh>
    <rPh sb="6" eb="7">
      <t>ヨ</t>
    </rPh>
    <rPh sb="9" eb="10">
      <t>クダ</t>
    </rPh>
    <phoneticPr fontId="2"/>
  </si>
  <si>
    <t>（リスト入力）</t>
    <rPh sb="4" eb="6">
      <t>ニュウリョク</t>
    </rPh>
    <phoneticPr fontId="2"/>
  </si>
  <si>
    <t>入力があれば文字色が替わります。</t>
    <rPh sb="0" eb="2">
      <t>ニュウリョク</t>
    </rPh>
    <rPh sb="6" eb="8">
      <t>モジ</t>
    </rPh>
    <rPh sb="8" eb="9">
      <t>イロ</t>
    </rPh>
    <rPh sb="10" eb="11">
      <t>カ</t>
    </rPh>
    <phoneticPr fontId="2"/>
  </si>
  <si>
    <t>県登録</t>
    <rPh sb="0" eb="1">
      <t>ケン</t>
    </rPh>
    <rPh sb="1" eb="3">
      <t>トウロク</t>
    </rPh>
    <phoneticPr fontId="2"/>
  </si>
  <si>
    <t>入力完了後、必ず確認を！（20名以内）</t>
    <rPh sb="0" eb="2">
      <t>ニュウリョク</t>
    </rPh>
    <rPh sb="2" eb="4">
      <t>カンリョウ</t>
    </rPh>
    <rPh sb="4" eb="5">
      <t>ゴ</t>
    </rPh>
    <rPh sb="6" eb="7">
      <t>カナラ</t>
    </rPh>
    <rPh sb="8" eb="10">
      <t>カクニン</t>
    </rPh>
    <rPh sb="15" eb="16">
      <t>メイ</t>
    </rPh>
    <rPh sb="16" eb="18">
      <t>イナイ</t>
    </rPh>
    <phoneticPr fontId="2"/>
  </si>
  <si>
    <t>　　空白 の場合は</t>
    <rPh sb="2" eb="4">
      <t>クウハク</t>
    </rPh>
    <rPh sb="6" eb="8">
      <t>バアイ</t>
    </rPh>
    <phoneticPr fontId="2"/>
  </si>
  <si>
    <t>「新規作成」ボタンをクリック。</t>
    <phoneticPr fontId="2"/>
  </si>
  <si>
    <t>11.</t>
    <phoneticPr fontId="2"/>
  </si>
  <si>
    <t>年度が替わる時は、下の</t>
    <rPh sb="0" eb="2">
      <t>ネンド</t>
    </rPh>
    <rPh sb="3" eb="4">
      <t>カ</t>
    </rPh>
    <rPh sb="6" eb="7">
      <t>トキ</t>
    </rPh>
    <rPh sb="9" eb="10">
      <t>シタ</t>
    </rPh>
    <phoneticPr fontId="2"/>
  </si>
  <si>
    <t>県登録数</t>
    <rPh sb="0" eb="1">
      <t>ケン</t>
    </rPh>
    <rPh sb="1" eb="4">
      <t>トウロクスウ</t>
    </rPh>
    <phoneticPr fontId="2"/>
  </si>
  <si>
    <t>変更する時は、上の一行目の</t>
    <rPh sb="0" eb="2">
      <t>ヘンコウ</t>
    </rPh>
    <rPh sb="4" eb="5">
      <t>トキ</t>
    </rPh>
    <rPh sb="7" eb="8">
      <t>ウエ</t>
    </rPh>
    <rPh sb="9" eb="12">
      <t>イチギョウメ</t>
    </rPh>
    <phoneticPr fontId="2"/>
  </si>
  <si>
    <t>NO.</t>
  </si>
  <si>
    <t>守 位</t>
    <rPh sb="0" eb="1">
      <t>カミ</t>
    </rPh>
    <rPh sb="2" eb="3">
      <t>グライ</t>
    </rPh>
    <phoneticPr fontId="2"/>
  </si>
  <si>
    <t>市登録印刷用紙確認</t>
    <rPh sb="0" eb="1">
      <t>シ</t>
    </rPh>
    <rPh sb="1" eb="3">
      <t>トウロク</t>
    </rPh>
    <rPh sb="3" eb="5">
      <t>インサツ</t>
    </rPh>
    <rPh sb="5" eb="7">
      <t>ヨウシ</t>
    </rPh>
    <rPh sb="7" eb="9">
      <t>カクニン</t>
    </rPh>
    <phoneticPr fontId="2"/>
  </si>
  <si>
    <t>年度が替わる時、大会名変更時は、</t>
    <rPh sb="0" eb="2">
      <t>ネンド</t>
    </rPh>
    <rPh sb="3" eb="4">
      <t>カ</t>
    </rPh>
    <rPh sb="6" eb="7">
      <t>トキ</t>
    </rPh>
    <rPh sb="8" eb="10">
      <t>タイカイ</t>
    </rPh>
    <rPh sb="10" eb="11">
      <t>メイ</t>
    </rPh>
    <rPh sb="11" eb="13">
      <t>ヘンコウ</t>
    </rPh>
    <rPh sb="13" eb="14">
      <t>トキ</t>
    </rPh>
    <phoneticPr fontId="2"/>
  </si>
  <si>
    <t>　 提出予定日の変更だけでも可能。</t>
    <rPh sb="2" eb="4">
      <t>テイシュツ</t>
    </rPh>
    <rPh sb="4" eb="7">
      <t>ヨテイビ</t>
    </rPh>
    <rPh sb="8" eb="10">
      <t>ヘンコウ</t>
    </rPh>
    <rPh sb="14" eb="16">
      <t>カノウ</t>
    </rPh>
    <phoneticPr fontId="2"/>
  </si>
  <si>
    <t>　　（守備位置・背番号の変更も可能）</t>
    <rPh sb="3" eb="5">
      <t>シュビ</t>
    </rPh>
    <rPh sb="5" eb="7">
      <t>イチ</t>
    </rPh>
    <rPh sb="8" eb="11">
      <t>セバンゴウ</t>
    </rPh>
    <rPh sb="12" eb="14">
      <t>ヘンコウ</t>
    </rPh>
    <rPh sb="15" eb="17">
      <t>カノウ</t>
    </rPh>
    <phoneticPr fontId="2"/>
  </si>
  <si>
    <t>年度が替わる時、又は大会名を</t>
    <rPh sb="0" eb="2">
      <t>ネンド</t>
    </rPh>
    <rPh sb="3" eb="4">
      <t>カ</t>
    </rPh>
    <rPh sb="6" eb="7">
      <t>トキ</t>
    </rPh>
    <rPh sb="8" eb="9">
      <t>マタ</t>
    </rPh>
    <rPh sb="10" eb="12">
      <t>タイカイ</t>
    </rPh>
    <rPh sb="12" eb="13">
      <t>メイ</t>
    </rPh>
    <phoneticPr fontId="2"/>
  </si>
  <si>
    <r>
      <t xml:space="preserve">※ </t>
    </r>
    <r>
      <rPr>
        <sz val="11"/>
        <color indexed="17"/>
        <rFont val="ＭＳ 明朝"/>
        <family val="1"/>
        <charset val="128"/>
      </rPr>
      <t>選手名に変更が無ければ</t>
    </r>
    <r>
      <rPr>
        <sz val="11"/>
        <color indexed="12"/>
        <rFont val="ＭＳ 明朝"/>
        <family val="1"/>
        <charset val="128"/>
      </rPr>
      <t>、大会名、</t>
    </r>
    <rPh sb="2" eb="5">
      <t>センシュメイ</t>
    </rPh>
    <rPh sb="6" eb="8">
      <t>ヘンコウ</t>
    </rPh>
    <rPh sb="9" eb="10">
      <t>ナ</t>
    </rPh>
    <rPh sb="14" eb="16">
      <t>タイカイ</t>
    </rPh>
    <rPh sb="16" eb="17">
      <t>メイ</t>
    </rPh>
    <phoneticPr fontId="2"/>
  </si>
  <si>
    <t>9.</t>
  </si>
  <si>
    <r>
      <t>団員の追加登録の場合（先頭に</t>
    </r>
    <r>
      <rPr>
        <sz val="11"/>
        <color indexed="17"/>
        <rFont val="ＭＳ 明朝"/>
        <family val="1"/>
        <charset val="128"/>
      </rPr>
      <t>Ｄ</t>
    </r>
    <r>
      <rPr>
        <sz val="11"/>
        <color indexed="12"/>
        <rFont val="ＭＳ 明朝"/>
        <family val="1"/>
        <charset val="128"/>
      </rPr>
      <t>の付いたNO）</t>
    </r>
    <rPh sb="0" eb="2">
      <t>ダンイン</t>
    </rPh>
    <rPh sb="3" eb="5">
      <t>ツイカ</t>
    </rPh>
    <rPh sb="5" eb="7">
      <t>トウロク</t>
    </rPh>
    <rPh sb="8" eb="10">
      <t>バアイ</t>
    </rPh>
    <rPh sb="11" eb="13">
      <t>セントウ</t>
    </rPh>
    <rPh sb="16" eb="17">
      <t>ツ</t>
    </rPh>
    <phoneticPr fontId="2"/>
  </si>
  <si>
    <t>作成用シート</t>
    <phoneticPr fontId="2"/>
  </si>
  <si>
    <t>チーム名・指導者等の県登録用紙</t>
    <rPh sb="3" eb="4">
      <t>メイ</t>
    </rPh>
    <rPh sb="5" eb="7">
      <t>シドウ</t>
    </rPh>
    <rPh sb="7" eb="8">
      <t>シャ</t>
    </rPh>
    <rPh sb="8" eb="9">
      <t>トウ</t>
    </rPh>
    <rPh sb="10" eb="11">
      <t>ケン</t>
    </rPh>
    <rPh sb="11" eb="13">
      <t>トウロク</t>
    </rPh>
    <rPh sb="13" eb="15">
      <t>ヨウシ</t>
    </rPh>
    <phoneticPr fontId="2"/>
  </si>
  <si>
    <t>印刷用シート</t>
  </si>
  <si>
    <t>団 員（選手）の 県 登 録 用 紙</t>
    <rPh sb="0" eb="1">
      <t>ダン</t>
    </rPh>
    <rPh sb="2" eb="3">
      <t>イン</t>
    </rPh>
    <rPh sb="4" eb="6">
      <t>センシュ</t>
    </rPh>
    <rPh sb="9" eb="10">
      <t>ケン</t>
    </rPh>
    <rPh sb="11" eb="12">
      <t>ノボル</t>
    </rPh>
    <rPh sb="13" eb="14">
      <t>ロク</t>
    </rPh>
    <rPh sb="15" eb="16">
      <t>ヨウ</t>
    </rPh>
    <rPh sb="17" eb="18">
      <t>カミ</t>
    </rPh>
    <phoneticPr fontId="2"/>
  </si>
  <si>
    <t>県    登    録    用    紙</t>
    <rPh sb="0" eb="1">
      <t>ケン</t>
    </rPh>
    <rPh sb="5" eb="6">
      <t>ノボル</t>
    </rPh>
    <rPh sb="10" eb="11">
      <t>ロク</t>
    </rPh>
    <rPh sb="15" eb="16">
      <t>ヨウ</t>
    </rPh>
    <rPh sb="20" eb="21">
      <t>カミ</t>
    </rPh>
    <phoneticPr fontId="2"/>
  </si>
  <si>
    <t>市　大　会　 　参 加 申 込 書</t>
    <rPh sb="0" eb="1">
      <t>シ</t>
    </rPh>
    <rPh sb="2" eb="3">
      <t>ダイ</t>
    </rPh>
    <rPh sb="4" eb="5">
      <t>カイ</t>
    </rPh>
    <rPh sb="8" eb="9">
      <t>サン</t>
    </rPh>
    <rPh sb="10" eb="11">
      <t>カ</t>
    </rPh>
    <rPh sb="12" eb="13">
      <t>サル</t>
    </rPh>
    <rPh sb="14" eb="15">
      <t>コミ</t>
    </rPh>
    <rPh sb="16" eb="17">
      <t>ショ</t>
    </rPh>
    <phoneticPr fontId="2"/>
  </si>
  <si>
    <t>県  大  会     参 加 申 込 書</t>
    <rPh sb="0" eb="1">
      <t>ケン</t>
    </rPh>
    <rPh sb="3" eb="4">
      <t>ダイ</t>
    </rPh>
    <rPh sb="6" eb="7">
      <t>カイ</t>
    </rPh>
    <rPh sb="12" eb="13">
      <t>サン</t>
    </rPh>
    <rPh sb="14" eb="15">
      <t>カ</t>
    </rPh>
    <rPh sb="16" eb="17">
      <t>サル</t>
    </rPh>
    <rPh sb="18" eb="19">
      <t>コミ</t>
    </rPh>
    <rPh sb="20" eb="21">
      <t>ショ</t>
    </rPh>
    <phoneticPr fontId="2"/>
  </si>
  <si>
    <t>　　シート名</t>
    <rPh sb="5" eb="6">
      <t>メイ</t>
    </rPh>
    <phoneticPr fontId="2"/>
  </si>
  <si>
    <t>最初に下の注意事項を必ず読んで下さい！</t>
    <rPh sb="0" eb="2">
      <t>サイショ</t>
    </rPh>
    <rPh sb="3" eb="4">
      <t>シタ</t>
    </rPh>
    <rPh sb="5" eb="7">
      <t>チュウイ</t>
    </rPh>
    <rPh sb="7" eb="9">
      <t>ジコウ</t>
    </rPh>
    <rPh sb="10" eb="11">
      <t>カナラ</t>
    </rPh>
    <rPh sb="12" eb="13">
      <t>ヨ</t>
    </rPh>
    <rPh sb="15" eb="16">
      <t>クダ</t>
    </rPh>
    <phoneticPr fontId="2"/>
  </si>
  <si>
    <t>下のｼｰﾄ名をｸﾘｯｸすると
　ｼｰﾄ移動します。</t>
    <rPh sb="0" eb="1">
      <t>シタ</t>
    </rPh>
    <rPh sb="5" eb="6">
      <t>メイ</t>
    </rPh>
    <rPh sb="19" eb="21">
      <t>イドウ</t>
    </rPh>
    <phoneticPr fontId="2"/>
  </si>
  <si>
    <t>☆☆☆　注　意　事　項　☆☆☆</t>
    <rPh sb="4" eb="5">
      <t>チュウ</t>
    </rPh>
    <rPh sb="6" eb="7">
      <t>イ</t>
    </rPh>
    <rPh sb="8" eb="9">
      <t>コト</t>
    </rPh>
    <rPh sb="10" eb="11">
      <t>コウ</t>
    </rPh>
    <phoneticPr fontId="2"/>
  </si>
  <si>
    <t>※</t>
    <phoneticPr fontId="2"/>
  </si>
  <si>
    <r>
      <t>当ﾌｧｲﾙを使用しての不具合等は、</t>
    </r>
    <r>
      <rPr>
        <sz val="11"/>
        <color indexed="14"/>
        <rFont val="ＭＳ 明朝"/>
        <family val="1"/>
        <charset val="128"/>
      </rPr>
      <t>一切責任を負いません</t>
    </r>
    <r>
      <rPr>
        <sz val="11"/>
        <color indexed="12"/>
        <rFont val="ＭＳ 明朝"/>
        <family val="1"/>
        <charset val="128"/>
      </rPr>
      <t>ので自己責任において</t>
    </r>
    <rPh sb="0" eb="1">
      <t>トウ</t>
    </rPh>
    <rPh sb="6" eb="8">
      <t>シヨウ</t>
    </rPh>
    <rPh sb="11" eb="14">
      <t>フグアイ</t>
    </rPh>
    <rPh sb="14" eb="15">
      <t>トウ</t>
    </rPh>
    <rPh sb="17" eb="19">
      <t>イッサイ</t>
    </rPh>
    <rPh sb="19" eb="21">
      <t>セキニン</t>
    </rPh>
    <rPh sb="22" eb="23">
      <t>オ</t>
    </rPh>
    <rPh sb="29" eb="31">
      <t>ジコ</t>
    </rPh>
    <rPh sb="31" eb="33">
      <t>セキニン</t>
    </rPh>
    <phoneticPr fontId="2"/>
  </si>
  <si>
    <t>処理をして下さい。（その際は、速やかに削除して下さい。）</t>
    <rPh sb="0" eb="2">
      <t>ショリ</t>
    </rPh>
    <rPh sb="5" eb="6">
      <t>クダ</t>
    </rPh>
    <rPh sb="12" eb="13">
      <t>サイ</t>
    </rPh>
    <rPh sb="15" eb="16">
      <t>スミ</t>
    </rPh>
    <rPh sb="19" eb="21">
      <t>サクジョ</t>
    </rPh>
    <rPh sb="23" eb="24">
      <t>クダ</t>
    </rPh>
    <phoneticPr fontId="2"/>
  </si>
  <si>
    <t>使用上の注意事項</t>
    <rPh sb="0" eb="3">
      <t>シヨウジョウ</t>
    </rPh>
    <rPh sb="4" eb="8">
      <t>チュウイジコウ</t>
    </rPh>
    <phoneticPr fontId="2"/>
  </si>
  <si>
    <t>　1. 当ﾌｧｲﾙには、一部ﾏｸﾛを使っていますので、開く時「ﾏｸﾛを有効にする」を</t>
    <rPh sb="4" eb="5">
      <t>トウ</t>
    </rPh>
    <rPh sb="12" eb="14">
      <t>イチブ</t>
    </rPh>
    <rPh sb="18" eb="19">
      <t>ツカ</t>
    </rPh>
    <rPh sb="27" eb="28">
      <t>ヒラ</t>
    </rPh>
    <rPh sb="29" eb="30">
      <t>トキ</t>
    </rPh>
    <rPh sb="35" eb="37">
      <t>ユウコウ</t>
    </rPh>
    <phoneticPr fontId="2"/>
  </si>
  <si>
    <t>　　 便利です。（解除はしないようにして下さい。）</t>
    <rPh sb="3" eb="5">
      <t>ベンリ</t>
    </rPh>
    <phoneticPr fontId="2"/>
  </si>
  <si>
    <t>　　 行わないで下さい。（ﾏｸﾛが正常に動かなくなります。）</t>
    <rPh sb="3" eb="4">
      <t>オコナ</t>
    </rPh>
    <rPh sb="8" eb="9">
      <t>クダ</t>
    </rPh>
    <rPh sb="17" eb="19">
      <t>セイジョウ</t>
    </rPh>
    <rPh sb="20" eb="21">
      <t>ウゴ</t>
    </rPh>
    <phoneticPr fontId="2"/>
  </si>
  <si>
    <t>　　 作成時の注意事項も読んで下さい。</t>
    <rPh sb="3" eb="5">
      <t>サクセイ</t>
    </rPh>
    <rPh sb="5" eb="6">
      <t>トキ</t>
    </rPh>
    <rPh sb="7" eb="9">
      <t>チュウイ</t>
    </rPh>
    <rPh sb="9" eb="11">
      <t>ジコウ</t>
    </rPh>
    <rPh sb="12" eb="13">
      <t>ヨ</t>
    </rPh>
    <rPh sb="15" eb="16">
      <t>クダ</t>
    </rPh>
    <phoneticPr fontId="2"/>
  </si>
  <si>
    <t>メニュー</t>
    <phoneticPr fontId="2"/>
  </si>
  <si>
    <t>県  登  録     追 加 変 更  方　法</t>
    <rPh sb="0" eb="1">
      <t>ケン</t>
    </rPh>
    <rPh sb="3" eb="4">
      <t>ノボル</t>
    </rPh>
    <rPh sb="6" eb="7">
      <t>ロク</t>
    </rPh>
    <rPh sb="12" eb="13">
      <t>ツイ</t>
    </rPh>
    <rPh sb="14" eb="15">
      <t>カ</t>
    </rPh>
    <rPh sb="16" eb="17">
      <t>ヘン</t>
    </rPh>
    <rPh sb="18" eb="19">
      <t>サラ</t>
    </rPh>
    <rPh sb="21" eb="22">
      <t>カタ</t>
    </rPh>
    <rPh sb="23" eb="24">
      <t>ホウ</t>
    </rPh>
    <phoneticPr fontId="2"/>
  </si>
  <si>
    <t>　　福井支部専用メニューです。</t>
    <rPh sb="2" eb="4">
      <t>フクイ</t>
    </rPh>
    <rPh sb="4" eb="6">
      <t>シブ</t>
    </rPh>
    <rPh sb="6" eb="8">
      <t>センヨウ</t>
    </rPh>
    <phoneticPr fontId="2"/>
  </si>
  <si>
    <t>　　　間違えた（福井支部以外）時は、</t>
    <rPh sb="3" eb="5">
      <t>マチガ</t>
    </rPh>
    <rPh sb="8" eb="10">
      <t>フクイ</t>
    </rPh>
    <rPh sb="10" eb="12">
      <t>シブ</t>
    </rPh>
    <rPh sb="12" eb="14">
      <t>イガイ</t>
    </rPh>
    <rPh sb="15" eb="16">
      <t>トキ</t>
    </rPh>
    <phoneticPr fontId="2"/>
  </si>
  <si>
    <t>　　　下のボタンで移動して下さい。</t>
    <rPh sb="3" eb="4">
      <t>シタ</t>
    </rPh>
    <rPh sb="9" eb="11">
      <t>イドウ</t>
    </rPh>
    <rPh sb="13" eb="14">
      <t>クダ</t>
    </rPh>
    <phoneticPr fontId="2"/>
  </si>
  <si>
    <t>　　福井支部以外の方のメニューです。</t>
    <rPh sb="2" eb="4">
      <t>フクイ</t>
    </rPh>
    <rPh sb="4" eb="6">
      <t>シブ</t>
    </rPh>
    <rPh sb="6" eb="8">
      <t>イガイ</t>
    </rPh>
    <rPh sb="9" eb="10">
      <t>カタ</t>
    </rPh>
    <phoneticPr fontId="2"/>
  </si>
  <si>
    <t>　　　間違えた（福井支部の方）時は、</t>
    <rPh sb="3" eb="5">
      <t>マチガ</t>
    </rPh>
    <rPh sb="8" eb="10">
      <t>フクイ</t>
    </rPh>
    <rPh sb="10" eb="12">
      <t>シブ</t>
    </rPh>
    <rPh sb="13" eb="14">
      <t>カタ</t>
    </rPh>
    <rPh sb="15" eb="16">
      <t>トキ</t>
    </rPh>
    <phoneticPr fontId="2"/>
  </si>
  <si>
    <t>　　 ｸﾘｯｸし、支部名を選択して開いて下さい。（もう既に開いていますね）</t>
    <rPh sb="9" eb="11">
      <t>シブ</t>
    </rPh>
    <rPh sb="11" eb="12">
      <t>メイ</t>
    </rPh>
    <rPh sb="13" eb="15">
      <t>センタク</t>
    </rPh>
    <rPh sb="17" eb="18">
      <t>ヒラ</t>
    </rPh>
    <rPh sb="20" eb="21">
      <t>クダ</t>
    </rPh>
    <rPh sb="27" eb="28">
      <t>スデ</t>
    </rPh>
    <rPh sb="29" eb="30">
      <t>ヒラ</t>
    </rPh>
    <phoneticPr fontId="2"/>
  </si>
  <si>
    <r>
      <t>　　 間違えた場合は、</t>
    </r>
    <r>
      <rPr>
        <sz val="11"/>
        <color indexed="16"/>
        <rFont val="ＭＳ 明朝"/>
        <family val="1"/>
        <charset val="128"/>
      </rPr>
      <t>「移動する」</t>
    </r>
    <r>
      <rPr>
        <sz val="11"/>
        <color indexed="12"/>
        <rFont val="ＭＳ 明朝"/>
        <family val="1"/>
        <charset val="128"/>
      </rPr>
      <t>のボタンで移動して下さい。</t>
    </r>
    <rPh sb="3" eb="5">
      <t>マチガ</t>
    </rPh>
    <rPh sb="7" eb="9">
      <t>バアイ</t>
    </rPh>
    <rPh sb="12" eb="14">
      <t>イドウ</t>
    </rPh>
    <rPh sb="22" eb="24">
      <t>イドウ</t>
    </rPh>
    <rPh sb="26" eb="27">
      <t>クダ</t>
    </rPh>
    <phoneticPr fontId="2"/>
  </si>
  <si>
    <t>（守備位置・背番号・登録欄）</t>
    <rPh sb="1" eb="3">
      <t>シュビ</t>
    </rPh>
    <rPh sb="3" eb="5">
      <t>イチ</t>
    </rPh>
    <rPh sb="6" eb="9">
      <t>セバンゴウ</t>
    </rPh>
    <rPh sb="10" eb="12">
      <t>トウロク</t>
    </rPh>
    <rPh sb="12" eb="13">
      <t>ラン</t>
    </rPh>
    <phoneticPr fontId="2"/>
  </si>
  <si>
    <t>　※　印刷後、「ＮＯ2」シートに戻り削除した団員名を削除して下さい。</t>
    <rPh sb="3" eb="5">
      <t>インサツ</t>
    </rPh>
    <rPh sb="5" eb="6">
      <t>ゴ</t>
    </rPh>
    <rPh sb="16" eb="17">
      <t>モド</t>
    </rPh>
    <rPh sb="18" eb="20">
      <t>サクジョ</t>
    </rPh>
    <rPh sb="22" eb="24">
      <t>ダンイン</t>
    </rPh>
    <rPh sb="24" eb="25">
      <t>メイ</t>
    </rPh>
    <rPh sb="26" eb="28">
      <t>サクジョ</t>
    </rPh>
    <rPh sb="30" eb="31">
      <t>クダ</t>
    </rPh>
    <phoneticPr fontId="2"/>
  </si>
  <si>
    <t>　　間違えて入力した時はDeleteｷｰを</t>
    <rPh sb="2" eb="4">
      <t>マチガ</t>
    </rPh>
    <rPh sb="6" eb="8">
      <t>ニュウリョク</t>
    </rPh>
    <rPh sb="10" eb="11">
      <t>トキ</t>
    </rPh>
    <phoneticPr fontId="2"/>
  </si>
  <si>
    <t>県登録は春1回になります。（追加登録は8月15日迄）</t>
    <rPh sb="0" eb="1">
      <t>ケン</t>
    </rPh>
    <rPh sb="1" eb="3">
      <t>トウロク</t>
    </rPh>
    <rPh sb="4" eb="5">
      <t>ハル</t>
    </rPh>
    <rPh sb="6" eb="7">
      <t>カイ</t>
    </rPh>
    <rPh sb="14" eb="16">
      <t>ツイカ</t>
    </rPh>
    <rPh sb="16" eb="18">
      <t>トウロク</t>
    </rPh>
    <rPh sb="20" eb="21">
      <t>ガツ</t>
    </rPh>
    <rPh sb="23" eb="24">
      <t>ニチ</t>
    </rPh>
    <rPh sb="24" eb="25">
      <t>マデ</t>
    </rPh>
    <phoneticPr fontId="2"/>
  </si>
  <si>
    <t>　　 （団員登録は50名まで可能にしました。）</t>
    <rPh sb="4" eb="6">
      <t>ダンイン</t>
    </rPh>
    <rPh sb="6" eb="8">
      <t>トウロク</t>
    </rPh>
    <rPh sb="11" eb="12">
      <t>メイ</t>
    </rPh>
    <rPh sb="14" eb="16">
      <t>カノウ</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</si>
  <si>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</si>
  <si>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　 いかなる第三者にも個人情報の開示、提供はいたしません。</t>
    <rPh sb="6" eb="9">
      <t>ダイサンシャ</t>
    </rPh>
    <rPh sb="11" eb="13">
      <t>コジン</t>
    </rPh>
    <rPh sb="13" eb="15">
      <t>ジョウホウ</t>
    </rPh>
    <rPh sb="16" eb="18">
      <t>カイジ</t>
    </rPh>
    <rPh sb="19" eb="21">
      <t>テイキョウ</t>
    </rPh>
    <phoneticPr fontId="2"/>
  </si>
  <si>
    <t>※ 個人情報は、福井県軟式野球連盟登録チーム及び登録氏名の確認が目的で、法令に基づく場合、又は、国の機関若しく</t>
    <rPh sb="2" eb="4">
      <t>コジン</t>
    </rPh>
    <rPh sb="4" eb="6">
      <t>ジョウホウ</t>
    </rPh>
    <rPh sb="8" eb="11">
      <t>フクイケン</t>
    </rPh>
    <rPh sb="11" eb="13">
      <t>ナンシキ</t>
    </rPh>
    <rPh sb="13" eb="15">
      <t>ヤキュウ</t>
    </rPh>
    <rPh sb="15" eb="17">
      <t>レンメイ</t>
    </rPh>
    <rPh sb="17" eb="19">
      <t>トウロク</t>
    </rPh>
    <rPh sb="22" eb="23">
      <t>オヨ</t>
    </rPh>
    <rPh sb="24" eb="26">
      <t>トウロク</t>
    </rPh>
    <rPh sb="26" eb="28">
      <t>シメイ</t>
    </rPh>
    <rPh sb="29" eb="31">
      <t>カクニン</t>
    </rPh>
    <rPh sb="32" eb="34">
      <t>モクテキ</t>
    </rPh>
    <rPh sb="36" eb="38">
      <t>ホウレイ</t>
    </rPh>
    <rPh sb="39" eb="40">
      <t>モト</t>
    </rPh>
    <rPh sb="42" eb="44">
      <t>バアイ</t>
    </rPh>
    <rPh sb="45" eb="46">
      <t>マタ</t>
    </rPh>
    <rPh sb="48" eb="49">
      <t>クニ</t>
    </rPh>
    <rPh sb="50" eb="52">
      <t>キカン</t>
    </rPh>
    <rPh sb="52" eb="53">
      <t>モ</t>
    </rPh>
    <phoneticPr fontId="2"/>
  </si>
  <si>
    <t>　 は地方公共団体が、法令の定める事務を遂行することに対して協力する必要がある場合に同意を得ることが困難である</t>
    <rPh sb="3" eb="5">
      <t>チホウ</t>
    </rPh>
    <rPh sb="5" eb="7">
      <t>コウキョウ</t>
    </rPh>
    <rPh sb="7" eb="9">
      <t>ダンタイ</t>
    </rPh>
    <phoneticPr fontId="2"/>
  </si>
  <si>
    <t>　 時、人の生命、身体又は財産の保護のために特に必要がある時、代表者若しくは連絡責任者の同意を得た時以外は、</t>
    <rPh sb="4" eb="5">
      <t>ヒト</t>
    </rPh>
    <rPh sb="6" eb="8">
      <t>セイメイ</t>
    </rPh>
    <rPh sb="9" eb="11">
      <t>シンタイ</t>
    </rPh>
    <rPh sb="11" eb="12">
      <t>マタ</t>
    </rPh>
    <rPh sb="13" eb="15">
      <t>ザイサン</t>
    </rPh>
    <rPh sb="16" eb="18">
      <t>ホゴ</t>
    </rPh>
    <phoneticPr fontId="2"/>
  </si>
  <si>
    <t>4.</t>
    <phoneticPr fontId="2"/>
  </si>
  <si>
    <t>控えをコピーしておいて下さい。（次回開く時消えてしまいます。）</t>
    <rPh sb="0" eb="1">
      <t>ヒカ</t>
    </rPh>
    <rPh sb="11" eb="12">
      <t>クダ</t>
    </rPh>
    <rPh sb="16" eb="18">
      <t>ジカイ</t>
    </rPh>
    <rPh sb="18" eb="19">
      <t>ヒラ</t>
    </rPh>
    <rPh sb="20" eb="21">
      <t>トキ</t>
    </rPh>
    <rPh sb="21" eb="22">
      <t>キ</t>
    </rPh>
    <phoneticPr fontId="2"/>
  </si>
  <si>
    <t>5名迄想定</t>
    <rPh sb="1" eb="2">
      <t>メイ</t>
    </rPh>
    <rPh sb="2" eb="3">
      <t>マデ</t>
    </rPh>
    <rPh sb="3" eb="5">
      <t>ソウテイ</t>
    </rPh>
    <phoneticPr fontId="2"/>
  </si>
  <si>
    <t>前回作成の場合(ｸﾘｱｰにする）</t>
    <rPh sb="0" eb="2">
      <t>ゼンカイ</t>
    </rPh>
    <rPh sb="2" eb="4">
      <t>サクセイ</t>
    </rPh>
    <rPh sb="5" eb="7">
      <t>バアイ</t>
    </rPh>
    <phoneticPr fontId="2"/>
  </si>
  <si>
    <t>5.</t>
    <phoneticPr fontId="2"/>
  </si>
  <si>
    <t>6.</t>
    <phoneticPr fontId="2"/>
  </si>
  <si>
    <t>（保護を解除し）</t>
    <rPh sb="1" eb="3">
      <t>ホゴ</t>
    </rPh>
    <rPh sb="4" eb="6">
      <t>カイジョ</t>
    </rPh>
    <phoneticPr fontId="2"/>
  </si>
  <si>
    <t>7.　</t>
    <phoneticPr fontId="2"/>
  </si>
  <si>
    <t>シート保護の解除方法（通常使用しないで下さい）</t>
    <rPh sb="3" eb="5">
      <t>ホゴ</t>
    </rPh>
    <rPh sb="6" eb="8">
      <t>カイジョ</t>
    </rPh>
    <rPh sb="8" eb="10">
      <t>ホウホウ</t>
    </rPh>
    <rPh sb="11" eb="13">
      <t>ツウジョウ</t>
    </rPh>
    <rPh sb="13" eb="15">
      <t>シヨウ</t>
    </rPh>
    <rPh sb="19" eb="20">
      <t>クダ</t>
    </rPh>
    <phoneticPr fontId="2"/>
  </si>
  <si>
    <t>県登録の無い選手は、登録は出来ません。！！！！！</t>
    <rPh sb="0" eb="1">
      <t>ケン</t>
    </rPh>
    <rPh sb="1" eb="3">
      <t>トウロク</t>
    </rPh>
    <rPh sb="4" eb="5">
      <t>ナ</t>
    </rPh>
    <rPh sb="6" eb="8">
      <t>センシュ</t>
    </rPh>
    <rPh sb="10" eb="12">
      <t>トウロク</t>
    </rPh>
    <rPh sb="13" eb="15">
      <t>デキ</t>
    </rPh>
    <phoneticPr fontId="2"/>
  </si>
  <si>
    <t>☆ ### 表示は、提出日未入力です。！</t>
    <rPh sb="6" eb="8">
      <t>ヒョウジ</t>
    </rPh>
    <rPh sb="10" eb="13">
      <t>テイシュツビ</t>
    </rPh>
    <rPh sb="13" eb="16">
      <t>ミニュウリョク</t>
    </rPh>
    <phoneticPr fontId="2"/>
  </si>
  <si>
    <t>☆ 0 表示の場合は、チェックを！</t>
    <rPh sb="4" eb="6">
      <t>ヒョウジ</t>
    </rPh>
    <rPh sb="7" eb="9">
      <t>バアイ</t>
    </rPh>
    <phoneticPr fontId="2"/>
  </si>
  <si>
    <t>☆ 未入力・0 ・### 表示が無いか確認して下さい。</t>
    <rPh sb="2" eb="5">
      <t>ミニュウリョク</t>
    </rPh>
    <rPh sb="13" eb="15">
      <t>ヒョウジ</t>
    </rPh>
    <rPh sb="16" eb="17">
      <t>ナ</t>
    </rPh>
    <rPh sb="19" eb="21">
      <t>カクニン</t>
    </rPh>
    <rPh sb="23" eb="24">
      <t>クダ</t>
    </rPh>
    <phoneticPr fontId="2"/>
  </si>
  <si>
    <t>Ａ４</t>
    <phoneticPr fontId="2"/>
  </si>
  <si>
    <t>終了する時は、別の名前を付けて保存するか、事前にコピーして使用して下さい。</t>
    <rPh sb="0" eb="2">
      <t>シュウリョウ</t>
    </rPh>
    <rPh sb="4" eb="5">
      <t>トキ</t>
    </rPh>
    <rPh sb="7" eb="8">
      <t>ベツ</t>
    </rPh>
    <rPh sb="9" eb="11">
      <t>ナマエ</t>
    </rPh>
    <rPh sb="12" eb="13">
      <t>ツ</t>
    </rPh>
    <rPh sb="15" eb="17">
      <t>ホゾン</t>
    </rPh>
    <rPh sb="21" eb="23">
      <t>ジゼン</t>
    </rPh>
    <rPh sb="29" eb="31">
      <t>シヨウ</t>
    </rPh>
    <rPh sb="33" eb="34">
      <t>クダ</t>
    </rPh>
    <phoneticPr fontId="2"/>
  </si>
  <si>
    <r>
      <t>変更する場合は</t>
    </r>
    <r>
      <rPr>
        <sz val="11"/>
        <color indexed="17"/>
        <rFont val="ＭＳ 明朝"/>
        <family val="1"/>
        <charset val="128"/>
      </rPr>
      <t>、</t>
    </r>
    <rPh sb="0" eb="2">
      <t>ヘンコウ</t>
    </rPh>
    <rPh sb="4" eb="6">
      <t>バアイ</t>
    </rPh>
    <phoneticPr fontId="2"/>
  </si>
  <si>
    <t>※ 代表者とは、地区の公印を捺印する団体の長です。</t>
    <rPh sb="2" eb="5">
      <t>ダイヒョウシャ</t>
    </rPh>
    <rPh sb="8" eb="10">
      <t>チク</t>
    </rPh>
    <rPh sb="11" eb="13">
      <t>コウイン</t>
    </rPh>
    <rPh sb="14" eb="16">
      <t>ナツイン</t>
    </rPh>
    <rPh sb="18" eb="20">
      <t>ダンタイ</t>
    </rPh>
    <rPh sb="21" eb="22">
      <t>チョウ</t>
    </rPh>
    <phoneticPr fontId="2"/>
  </si>
  <si>
    <t>あわら</t>
    <phoneticPr fontId="2"/>
  </si>
  <si>
    <t>永平寺</t>
    <rPh sb="0" eb="3">
      <t>エイヘイジ</t>
    </rPh>
    <phoneticPr fontId="2"/>
  </si>
  <si>
    <t>大　飯</t>
    <rPh sb="0" eb="1">
      <t>ダイ</t>
    </rPh>
    <rPh sb="2" eb="3">
      <t>メシ</t>
    </rPh>
    <phoneticPr fontId="2"/>
  </si>
  <si>
    <t>美　方</t>
    <rPh sb="0" eb="1">
      <t>ビ</t>
    </rPh>
    <rPh sb="2" eb="3">
      <t>カタ</t>
    </rPh>
    <phoneticPr fontId="2"/>
  </si>
  <si>
    <t>越　前</t>
    <rPh sb="0" eb="1">
      <t>コシ</t>
    </rPh>
    <rPh sb="2" eb="3">
      <t>マエ</t>
    </rPh>
    <phoneticPr fontId="2"/>
  </si>
  <si>
    <t>敦　賀</t>
    <rPh sb="0" eb="1">
      <t>アツシ</t>
    </rPh>
    <rPh sb="2" eb="3">
      <t>ガ</t>
    </rPh>
    <phoneticPr fontId="2"/>
  </si>
  <si>
    <t>鯖　江</t>
    <rPh sb="0" eb="1">
      <t>サバ</t>
    </rPh>
    <rPh sb="2" eb="3">
      <t>エ</t>
    </rPh>
    <phoneticPr fontId="2"/>
  </si>
  <si>
    <t>大　野</t>
    <rPh sb="0" eb="1">
      <t>ダイ</t>
    </rPh>
    <rPh sb="2" eb="3">
      <t>ノ</t>
    </rPh>
    <phoneticPr fontId="2"/>
  </si>
  <si>
    <t>勝　山</t>
    <rPh sb="0" eb="1">
      <t>カツ</t>
    </rPh>
    <rPh sb="2" eb="3">
      <t>ヤマ</t>
    </rPh>
    <phoneticPr fontId="2"/>
  </si>
  <si>
    <t>小　浜</t>
    <rPh sb="0" eb="1">
      <t>ショウ</t>
    </rPh>
    <rPh sb="2" eb="3">
      <t>ハマ</t>
    </rPh>
    <phoneticPr fontId="2"/>
  </si>
  <si>
    <t>坂　井</t>
    <rPh sb="0" eb="1">
      <t>サカ</t>
    </rPh>
    <rPh sb="2" eb="3">
      <t>セイ</t>
    </rPh>
    <phoneticPr fontId="2"/>
  </si>
  <si>
    <t>丹　生</t>
    <rPh sb="0" eb="1">
      <t>ニ</t>
    </rPh>
    <rPh sb="2" eb="3">
      <t>ショウ</t>
    </rPh>
    <phoneticPr fontId="2"/>
  </si>
  <si>
    <t>南　条</t>
    <rPh sb="0" eb="1">
      <t>ミナミ</t>
    </rPh>
    <rPh sb="2" eb="3">
      <t>ジョウ</t>
    </rPh>
    <phoneticPr fontId="2"/>
  </si>
  <si>
    <t>福　井</t>
    <rPh sb="0" eb="1">
      <t>フク</t>
    </rPh>
    <rPh sb="2" eb="3">
      <t>セイ</t>
    </rPh>
    <phoneticPr fontId="2"/>
  </si>
  <si>
    <t>20名以上登録時印刷</t>
    <rPh sb="2" eb="3">
      <t>メイ</t>
    </rPh>
    <rPh sb="3" eb="5">
      <t>イジョウ</t>
    </rPh>
    <rPh sb="5" eb="7">
      <t>トウロク</t>
    </rPh>
    <rPh sb="7" eb="8">
      <t>トキ</t>
    </rPh>
    <rPh sb="8" eb="10">
      <t>インサツ</t>
    </rPh>
    <phoneticPr fontId="2"/>
  </si>
  <si>
    <t>2ページ目です。</t>
    <rPh sb="4" eb="5">
      <t>メ</t>
    </rPh>
    <phoneticPr fontId="2"/>
  </si>
  <si>
    <t>印刷時ﾍﾟｰｼﾞ設定　1～2に！</t>
    <rPh sb="0" eb="2">
      <t>インサツ</t>
    </rPh>
    <rPh sb="2" eb="3">
      <t>トキ</t>
    </rPh>
    <rPh sb="8" eb="10">
      <t>セッテイ</t>
    </rPh>
    <phoneticPr fontId="2"/>
  </si>
  <si>
    <t>3ページ目です。</t>
    <rPh sb="4" eb="5">
      <t>メ</t>
    </rPh>
    <phoneticPr fontId="2"/>
  </si>
  <si>
    <t>印刷時ﾍﾟｰｼﾞ設定　1～3に！</t>
    <rPh sb="0" eb="2">
      <t>インサツ</t>
    </rPh>
    <rPh sb="2" eb="3">
      <t>トキ</t>
    </rPh>
    <rPh sb="8" eb="10">
      <t>セッテイ</t>
    </rPh>
    <phoneticPr fontId="2"/>
  </si>
  <si>
    <t>40～50名以上登録時印刷</t>
    <rPh sb="5" eb="6">
      <t>メイ</t>
    </rPh>
    <rPh sb="6" eb="8">
      <t>イジョウ</t>
    </rPh>
    <rPh sb="8" eb="10">
      <t>トウロク</t>
    </rPh>
    <rPh sb="10" eb="11">
      <t>トキ</t>
    </rPh>
    <rPh sb="11" eb="13">
      <t>インサツ</t>
    </rPh>
    <phoneticPr fontId="2"/>
  </si>
  <si>
    <t>選手登録印刷は、50名まで可能です。</t>
    <rPh sb="0" eb="2">
      <t>センシュ</t>
    </rPh>
    <rPh sb="2" eb="4">
      <t>トウロク</t>
    </rPh>
    <rPh sb="4" eb="6">
      <t>インサツ</t>
    </rPh>
    <rPh sb="10" eb="11">
      <t>メイ</t>
    </rPh>
    <rPh sb="13" eb="15">
      <t>カノウ</t>
    </rPh>
    <phoneticPr fontId="2"/>
  </si>
  <si>
    <t>登録20名以内の場合特に注意！</t>
    <rPh sb="0" eb="2">
      <t>トウロク</t>
    </rPh>
    <rPh sb="4" eb="5">
      <t>メイ</t>
    </rPh>
    <rPh sb="5" eb="7">
      <t>イナイ</t>
    </rPh>
    <rPh sb="8" eb="10">
      <t>バアイ</t>
    </rPh>
    <rPh sb="10" eb="11">
      <t>トク</t>
    </rPh>
    <rPh sb="12" eb="14">
      <t>チュウイ</t>
    </rPh>
    <phoneticPr fontId="2"/>
  </si>
  <si>
    <t>ページ設定をしないと3ページになってしまいます。</t>
    <rPh sb="3" eb="5">
      <t>セッテイ</t>
    </rPh>
    <phoneticPr fontId="2"/>
  </si>
  <si>
    <t>NO.3</t>
    <phoneticPr fontId="2"/>
  </si>
  <si>
    <t>NO.2</t>
    <phoneticPr fontId="2"/>
  </si>
  <si>
    <t>NO.1</t>
    <phoneticPr fontId="2"/>
  </si>
  <si>
    <t>･･･････</t>
    <phoneticPr fontId="2"/>
  </si>
  <si>
    <t>※ 主将の背番号は、10番に統一です。</t>
    <rPh sb="2" eb="4">
      <t>シュショウ</t>
    </rPh>
    <rPh sb="5" eb="8">
      <t>セバンゴウ</t>
    </rPh>
    <rPh sb="12" eb="13">
      <t>バン</t>
    </rPh>
    <rPh sb="14" eb="16">
      <t>トウイツ</t>
    </rPh>
    <phoneticPr fontId="2"/>
  </si>
  <si>
    <t>変更後も再度クリック！</t>
    <rPh sb="0" eb="2">
      <t>ヘンコウ</t>
    </rPh>
    <rPh sb="2" eb="3">
      <t>ゴ</t>
    </rPh>
    <rPh sb="4" eb="6">
      <t>サイド</t>
    </rPh>
    <phoneticPr fontId="2"/>
  </si>
  <si>
    <t>変更後もクリック！</t>
    <rPh sb="0" eb="2">
      <t>ヘンコウ</t>
    </rPh>
    <rPh sb="2" eb="3">
      <t>ゴ</t>
    </rPh>
    <phoneticPr fontId="2"/>
  </si>
  <si>
    <t>※</t>
    <phoneticPr fontId="2"/>
  </si>
  <si>
    <t>旧資料を利用する場合</t>
    <rPh sb="0" eb="1">
      <t>キュウ</t>
    </rPh>
    <rPh sb="1" eb="3">
      <t>シリョウ</t>
    </rPh>
    <rPh sb="4" eb="6">
      <t>リヨウ</t>
    </rPh>
    <rPh sb="8" eb="10">
      <t>バアイ</t>
    </rPh>
    <phoneticPr fontId="2"/>
  </si>
  <si>
    <t>・</t>
    <phoneticPr fontId="2"/>
  </si>
  <si>
    <t>N01,NO2 シート共、セルのコピー可能です。</t>
    <rPh sb="11" eb="12">
      <t>トモ</t>
    </rPh>
    <rPh sb="19" eb="21">
      <t>カノウ</t>
    </rPh>
    <phoneticPr fontId="2"/>
  </si>
  <si>
    <t>行、列の挿入、削除、セルの切り取り、貼り付け等は、しないで下さい。</t>
    <rPh sb="0" eb="1">
      <t>ギョウ</t>
    </rPh>
    <rPh sb="2" eb="3">
      <t>レツ</t>
    </rPh>
    <rPh sb="4" eb="6">
      <t>ソウニュウ</t>
    </rPh>
    <rPh sb="7" eb="9">
      <t>サクジョ</t>
    </rPh>
    <rPh sb="13" eb="14">
      <t>キ</t>
    </rPh>
    <rPh sb="15" eb="16">
      <t>ト</t>
    </rPh>
    <rPh sb="18" eb="19">
      <t>ハ</t>
    </rPh>
    <rPh sb="20" eb="21">
      <t>ツ</t>
    </rPh>
    <rPh sb="22" eb="23">
      <t>トウ</t>
    </rPh>
    <rPh sb="29" eb="30">
      <t>クダ</t>
    </rPh>
    <phoneticPr fontId="2"/>
  </si>
  <si>
    <t>上の2行目の「新規作成」</t>
    <rPh sb="0" eb="1">
      <t>ウエ</t>
    </rPh>
    <rPh sb="3" eb="5">
      <t>ギョウメ</t>
    </rPh>
    <phoneticPr fontId="2"/>
  </si>
  <si>
    <t>リスト入力</t>
    <rPh sb="3" eb="5">
      <t>ニュウリョク</t>
    </rPh>
    <phoneticPr fontId="2"/>
  </si>
  <si>
    <t>大会参加申込時と変わっても結構です。（守備位置も同じ）</t>
    <rPh sb="0" eb="2">
      <t>タイカイ</t>
    </rPh>
    <rPh sb="2" eb="4">
      <t>サンカ</t>
    </rPh>
    <rPh sb="4" eb="6">
      <t>モウシコミ</t>
    </rPh>
    <rPh sb="6" eb="7">
      <t>トキ</t>
    </rPh>
    <rPh sb="8" eb="9">
      <t>カ</t>
    </rPh>
    <rPh sb="13" eb="15">
      <t>ケッコウ</t>
    </rPh>
    <rPh sb="19" eb="21">
      <t>シュビ</t>
    </rPh>
    <rPh sb="21" eb="23">
      <t>イチ</t>
    </rPh>
    <rPh sb="24" eb="25">
      <t>オナ</t>
    </rPh>
    <phoneticPr fontId="2"/>
  </si>
  <si>
    <t>※ 1部捺印（県連盟提出）の上、コピーして（支部控え）計3部提出。チームでの控えを必ずコピーしておいて下さい。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</si>
  <si>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Ａ４</t>
    <phoneticPr fontId="2"/>
  </si>
  <si>
    <t>控えは必ず取って下さい。（提出は3部）</t>
    <rPh sb="0" eb="1">
      <t>ヒカ</t>
    </rPh>
    <rPh sb="3" eb="4">
      <t>カナラ</t>
    </rPh>
    <rPh sb="5" eb="6">
      <t>ト</t>
    </rPh>
    <rPh sb="8" eb="9">
      <t>クダ</t>
    </rPh>
    <rPh sb="13" eb="15">
      <t>テイシュツ</t>
    </rPh>
    <rPh sb="17" eb="18">
      <t>ブ</t>
    </rPh>
    <phoneticPr fontId="2"/>
  </si>
  <si>
    <t>　 背番号 0 は除く。</t>
    <rPh sb="2" eb="5">
      <t>セバンゴウ</t>
    </rPh>
    <rPh sb="9" eb="10">
      <t>ノゾ</t>
    </rPh>
    <phoneticPr fontId="2"/>
  </si>
  <si>
    <t>主将</t>
    <rPh sb="0" eb="2">
      <t>シュショウ</t>
    </rPh>
    <phoneticPr fontId="2"/>
  </si>
  <si>
    <t>10番は行頭になります。</t>
    <rPh sb="2" eb="3">
      <t>バン</t>
    </rPh>
    <rPh sb="4" eb="6">
      <t>ギョウトウ</t>
    </rPh>
    <phoneticPr fontId="2"/>
  </si>
  <si>
    <r>
      <t>　　平成</t>
    </r>
    <r>
      <rPr>
        <sz val="11"/>
        <rFont val="ＭＳ 明朝"/>
        <family val="1"/>
        <charset val="128"/>
      </rPr>
      <t>X</t>
    </r>
    <r>
      <rPr>
        <sz val="11"/>
        <rFont val="ＭＳ 明朝"/>
        <family val="1"/>
        <charset val="128"/>
      </rPr>
      <t>年＝19</t>
    </r>
    <r>
      <rPr>
        <sz val="11"/>
        <rFont val="ＭＳ 明朝"/>
        <family val="1"/>
        <charset val="128"/>
      </rPr>
      <t xml:space="preserve">88+X </t>
    </r>
    <r>
      <rPr>
        <sz val="11"/>
        <rFont val="ＭＳ 明朝"/>
        <family val="1"/>
        <charset val="128"/>
      </rPr>
      <t>年</t>
    </r>
    <rPh sb="2" eb="4">
      <t>ヘイセイ</t>
    </rPh>
    <rPh sb="5" eb="6">
      <t>ネン</t>
    </rPh>
    <rPh sb="14" eb="15">
      <t>ネン</t>
    </rPh>
    <phoneticPr fontId="2"/>
  </si>
  <si>
    <t>入力後変更する場合は、</t>
    <rPh sb="0" eb="2">
      <t>ニュウリョク</t>
    </rPh>
    <rPh sb="2" eb="3">
      <t>ゴ</t>
    </rPh>
    <rPh sb="3" eb="5">
      <t>ヘンコウ</t>
    </rPh>
    <rPh sb="7" eb="9">
      <t>バアイ</t>
    </rPh>
    <phoneticPr fontId="2"/>
  </si>
  <si>
    <t>ライオンズ杯</t>
    <rPh sb="5" eb="6">
      <t>ハイ</t>
    </rPh>
    <phoneticPr fontId="2"/>
  </si>
  <si>
    <t>回　福井市学童野球新人大会</t>
    <rPh sb="0" eb="1">
      <t>カイ</t>
    </rPh>
    <rPh sb="2" eb="5">
      <t>フクイシ</t>
    </rPh>
    <rPh sb="5" eb="7">
      <t>ガクドウ</t>
    </rPh>
    <rPh sb="7" eb="9">
      <t>ヤキュウ</t>
    </rPh>
    <rPh sb="9" eb="11">
      <t>シンジン</t>
    </rPh>
    <rPh sb="11" eb="13">
      <t>タイカイ</t>
    </rPh>
    <phoneticPr fontId="2"/>
  </si>
  <si>
    <t>地区団体長 氏 名</t>
    <rPh sb="0" eb="1">
      <t>チ</t>
    </rPh>
    <rPh sb="1" eb="2">
      <t>ク</t>
    </rPh>
    <rPh sb="2" eb="3">
      <t>ダン</t>
    </rPh>
    <rPh sb="3" eb="4">
      <t>カラダ</t>
    </rPh>
    <rPh sb="4" eb="5">
      <t>チョウ</t>
    </rPh>
    <rPh sb="6" eb="7">
      <t>シ</t>
    </rPh>
    <rPh sb="8" eb="9">
      <t>メイ</t>
    </rPh>
    <phoneticPr fontId="2"/>
  </si>
  <si>
    <t>最初に入力して下さい！</t>
    <rPh sb="0" eb="2">
      <t>サイショ</t>
    </rPh>
    <rPh sb="3" eb="5">
      <t>ニュウリョク</t>
    </rPh>
    <rPh sb="7" eb="8">
      <t>クダ</t>
    </rPh>
    <phoneticPr fontId="2"/>
  </si>
  <si>
    <t>最初に入力！</t>
    <rPh sb="0" eb="2">
      <t>サイショ</t>
    </rPh>
    <rPh sb="3" eb="5">
      <t>ニュウリョク</t>
    </rPh>
    <phoneticPr fontId="2"/>
  </si>
  <si>
    <t>参加申込書の個人情報の取扱いについて</t>
    <phoneticPr fontId="2"/>
  </si>
  <si>
    <t>　　事前の登録した提出名簿との照合、大会運営に係るオーダー表との照合のほか、福井県軟式野球連盟の　</t>
    <phoneticPr fontId="2"/>
  </si>
  <si>
    <t>※</t>
    <phoneticPr fontId="2"/>
  </si>
  <si>
    <t>参加申込書の個人情報の取扱いについて</t>
    <phoneticPr fontId="2"/>
  </si>
  <si>
    <t>　　事前の登録した提出名簿との照合、大会運営に係るオーダー表との照合のほか、福井県軟式野球連盟の　</t>
    <phoneticPr fontId="2"/>
  </si>
  <si>
    <t>　　賛助会員（報道関係各社）、協賛会社（ボールメーカー各社、共同写真企画等）に提供する場合があります。</t>
    <phoneticPr fontId="2"/>
  </si>
  <si>
    <t>1. 出場選手、監督、コーチは全員背番号記入のこと。</t>
    <rPh sb="3" eb="5">
      <t>シュツジョウ</t>
    </rPh>
    <rPh sb="5" eb="7">
      <t>センシュ</t>
    </rPh>
    <rPh sb="8" eb="10">
      <t>カントク</t>
    </rPh>
    <rPh sb="15" eb="17">
      <t>ゼンイン</t>
    </rPh>
    <rPh sb="17" eb="20">
      <t>セバンゴウ</t>
    </rPh>
    <rPh sb="20" eb="22">
      <t>キニュウ</t>
    </rPh>
    <phoneticPr fontId="2"/>
  </si>
  <si>
    <t>2. 本申込書提出の後の選手の変更、背番号の変更及び追加は認めない。</t>
    <rPh sb="3" eb="4">
      <t>ホン</t>
    </rPh>
    <rPh sb="4" eb="7">
      <t>モウシコミショ</t>
    </rPh>
    <rPh sb="7" eb="9">
      <t>テイシュツ</t>
    </rPh>
    <rPh sb="10" eb="11">
      <t>アト</t>
    </rPh>
    <rPh sb="12" eb="14">
      <t>センシュ</t>
    </rPh>
    <rPh sb="15" eb="17">
      <t>ヘンコウ</t>
    </rPh>
    <rPh sb="18" eb="21">
      <t>セバンゴウ</t>
    </rPh>
    <rPh sb="22" eb="24">
      <t>ヘンコウ</t>
    </rPh>
    <rPh sb="24" eb="25">
      <t>オヨ</t>
    </rPh>
    <rPh sb="26" eb="28">
      <t>ツイカ</t>
    </rPh>
    <rPh sb="29" eb="30">
      <t>ミト</t>
    </rPh>
    <phoneticPr fontId="2"/>
  </si>
  <si>
    <t>　　賛助会員（報道関係各社）、協賛会社（ボールメーカ、共同写真企画等）に提供する場合があります。</t>
    <phoneticPr fontId="2"/>
  </si>
  <si>
    <t>　１．監督１名、コーチ２名以内、選手１０名以上２０名以内で編成。ただし、監督、コーチは成人者でなければならない。</t>
    <phoneticPr fontId="2"/>
  </si>
  <si>
    <t>　3. 各ｼｰﾄ共、ｼｰﾄの保護がしてありますので、ｾﾙ移動は入力後 Tab ｷｰを押すと</t>
    <rPh sb="4" eb="5">
      <t>カク</t>
    </rPh>
    <rPh sb="8" eb="9">
      <t>トモ</t>
    </rPh>
    <rPh sb="14" eb="16">
      <t>ホゴ</t>
    </rPh>
    <rPh sb="28" eb="30">
      <t>イドウ</t>
    </rPh>
    <rPh sb="31" eb="34">
      <t>ニュウリョクゴ</t>
    </rPh>
    <rPh sb="42" eb="43">
      <t>オ</t>
    </rPh>
    <phoneticPr fontId="2"/>
  </si>
  <si>
    <t>　4. 入力は、セルの　　　　　部へして下さい。</t>
    <rPh sb="4" eb="6">
      <t>ニュウリョク</t>
    </rPh>
    <rPh sb="16" eb="17">
      <t>ブ</t>
    </rPh>
    <rPh sb="20" eb="21">
      <t>クダ</t>
    </rPh>
    <phoneticPr fontId="2"/>
  </si>
  <si>
    <t>　5. 入力時、ｽﾍﾟｰｽｷｰ（空白）は使用しないで下さい。又、行･列の挿入・削除は</t>
    <rPh sb="4" eb="6">
      <t>ニュウリョク</t>
    </rPh>
    <rPh sb="6" eb="7">
      <t>トキ</t>
    </rPh>
    <rPh sb="16" eb="18">
      <t>クウハク</t>
    </rPh>
    <rPh sb="20" eb="22">
      <t>シヨウ</t>
    </rPh>
    <rPh sb="26" eb="27">
      <t>クダ</t>
    </rPh>
    <rPh sb="30" eb="31">
      <t>マタ</t>
    </rPh>
    <rPh sb="32" eb="33">
      <t>ギョウ</t>
    </rPh>
    <rPh sb="34" eb="35">
      <t>レツ</t>
    </rPh>
    <rPh sb="36" eb="38">
      <t>ソウニュウ</t>
    </rPh>
    <rPh sb="39" eb="41">
      <t>サクジョ</t>
    </rPh>
    <phoneticPr fontId="2"/>
  </si>
  <si>
    <t>　6. 各作成用ｼｰﾄ共、右に書いてある入力順に従って進んで下さい。</t>
    <rPh sb="4" eb="5">
      <t>カク</t>
    </rPh>
    <rPh sb="5" eb="8">
      <t>サクセイヨウ</t>
    </rPh>
    <rPh sb="11" eb="12">
      <t>トモ</t>
    </rPh>
    <rPh sb="13" eb="14">
      <t>ミギ</t>
    </rPh>
    <rPh sb="15" eb="16">
      <t>カ</t>
    </rPh>
    <rPh sb="20" eb="22">
      <t>ニュウリョク</t>
    </rPh>
    <rPh sb="22" eb="23">
      <t>ジュン</t>
    </rPh>
    <rPh sb="24" eb="25">
      <t>シタガ</t>
    </rPh>
    <rPh sb="27" eb="28">
      <t>スス</t>
    </rPh>
    <rPh sb="30" eb="31">
      <t>クダ</t>
    </rPh>
    <phoneticPr fontId="2"/>
  </si>
  <si>
    <t>　8. 行・列の非表示部分がありますが、変更はしないで下さい。</t>
    <rPh sb="4" eb="5">
      <t>ギョウ</t>
    </rPh>
    <rPh sb="6" eb="7">
      <t>レツ</t>
    </rPh>
    <rPh sb="8" eb="9">
      <t>ヒ</t>
    </rPh>
    <rPh sb="9" eb="11">
      <t>ヒョウジ</t>
    </rPh>
    <rPh sb="11" eb="13">
      <t>ブブン</t>
    </rPh>
    <rPh sb="20" eb="22">
      <t>ヘンコウ</t>
    </rPh>
    <rPh sb="27" eb="28">
      <t>クダ</t>
    </rPh>
    <phoneticPr fontId="2"/>
  </si>
  <si>
    <t>　9. 姓・名共4文字以内を想定していますが、それ以上の場合は文字が縮小します。</t>
    <rPh sb="4" eb="5">
      <t>セイ</t>
    </rPh>
    <rPh sb="6" eb="7">
      <t>メイ</t>
    </rPh>
    <rPh sb="7" eb="8">
      <t>トモ</t>
    </rPh>
    <rPh sb="9" eb="11">
      <t>モジ</t>
    </rPh>
    <rPh sb="11" eb="13">
      <t>イナイ</t>
    </rPh>
    <rPh sb="14" eb="16">
      <t>ソウテイ</t>
    </rPh>
    <rPh sb="25" eb="27">
      <t>イジョウ</t>
    </rPh>
    <rPh sb="28" eb="30">
      <t>バアイ</t>
    </rPh>
    <rPh sb="31" eb="33">
      <t>モジ</t>
    </rPh>
    <rPh sb="34" eb="36">
      <t>シュクショウ</t>
    </rPh>
    <phoneticPr fontId="2"/>
  </si>
  <si>
    <t xml:space="preserve"> 10. 入力項目によっては文字が縮小しますが変更しないで下さい。</t>
    <rPh sb="5" eb="7">
      <t>ニュウリョク</t>
    </rPh>
    <rPh sb="7" eb="9">
      <t>コウモク</t>
    </rPh>
    <rPh sb="14" eb="16">
      <t>モジ</t>
    </rPh>
    <rPh sb="17" eb="19">
      <t>シュクショウ</t>
    </rPh>
    <rPh sb="23" eb="25">
      <t>ヘンコウ</t>
    </rPh>
    <rPh sb="29" eb="30">
      <t>クダ</t>
    </rPh>
    <phoneticPr fontId="2"/>
  </si>
  <si>
    <t xml:space="preserve"> 11. ﾎﾞﾀﾝを使用した時は、戻るｷｰ　　　は利用出来ません。</t>
    <rPh sb="10" eb="12">
      <t>シヨウ</t>
    </rPh>
    <rPh sb="14" eb="15">
      <t>トキ</t>
    </rPh>
    <rPh sb="17" eb="18">
      <t>モド</t>
    </rPh>
    <rPh sb="25" eb="27">
      <t>リヨウ</t>
    </rPh>
    <rPh sb="27" eb="29">
      <t>デキ</t>
    </rPh>
    <phoneticPr fontId="2"/>
  </si>
  <si>
    <r>
      <t>背番号確認</t>
    </r>
    <r>
      <rPr>
        <sz val="11"/>
        <color indexed="14"/>
        <rFont val="ＭＳ 明朝"/>
        <family val="1"/>
        <charset val="128"/>
      </rPr>
      <t>（</t>
    </r>
    <r>
      <rPr>
        <b/>
        <sz val="11"/>
        <color indexed="14"/>
        <rFont val="ＭＳ 明朝"/>
        <family val="1"/>
        <charset val="128"/>
      </rPr>
      <t>主将以外県登録時と変更可能</t>
    </r>
    <r>
      <rPr>
        <sz val="11"/>
        <color indexed="14"/>
        <rFont val="ＭＳ 明朝"/>
        <family val="1"/>
        <charset val="128"/>
      </rPr>
      <t>）</t>
    </r>
    <rPh sb="0" eb="3">
      <t>セバンゴウ</t>
    </rPh>
    <rPh sb="3" eb="5">
      <t>カクニン</t>
    </rPh>
    <rPh sb="6" eb="8">
      <t>シュショウ</t>
    </rPh>
    <rPh sb="8" eb="10">
      <t>イガイ</t>
    </rPh>
    <rPh sb="10" eb="11">
      <t>ケン</t>
    </rPh>
    <rPh sb="11" eb="13">
      <t>トウロク</t>
    </rPh>
    <rPh sb="13" eb="14">
      <t>トキ</t>
    </rPh>
    <rPh sb="15" eb="17">
      <t>ヘンコウ</t>
    </rPh>
    <rPh sb="17" eb="19">
      <t>カノウ</t>
    </rPh>
    <phoneticPr fontId="2"/>
  </si>
  <si>
    <t>支部　会長</t>
    <rPh sb="0" eb="2">
      <t>シブ</t>
    </rPh>
    <rPh sb="3" eb="4">
      <t>カイ</t>
    </rPh>
    <rPh sb="4" eb="5">
      <t>チョウ</t>
    </rPh>
    <phoneticPr fontId="2"/>
  </si>
  <si>
    <t>上記クリック後印刷用紙に書込み完了しています。</t>
    <rPh sb="0" eb="2">
      <t>ジョウキ</t>
    </rPh>
    <rPh sb="6" eb="7">
      <t>ゴ</t>
    </rPh>
    <rPh sb="7" eb="9">
      <t>インサツ</t>
    </rPh>
    <rPh sb="9" eb="11">
      <t>ヨウシ</t>
    </rPh>
    <rPh sb="12" eb="14">
      <t>カキコ</t>
    </rPh>
    <rPh sb="15" eb="17">
      <t>カンリョウ</t>
    </rPh>
    <phoneticPr fontId="2"/>
  </si>
  <si>
    <r>
      <t>守備位置確認</t>
    </r>
    <r>
      <rPr>
        <sz val="11"/>
        <color indexed="14"/>
        <rFont val="ＭＳ 明朝"/>
        <family val="1"/>
        <charset val="128"/>
      </rPr>
      <t>（</t>
    </r>
    <r>
      <rPr>
        <b/>
        <sz val="11"/>
        <color indexed="14"/>
        <rFont val="ＭＳ 明朝"/>
        <family val="1"/>
        <charset val="128"/>
      </rPr>
      <t>主将含め県登録時と変更可能</t>
    </r>
    <r>
      <rPr>
        <sz val="11"/>
        <color indexed="14"/>
        <rFont val="ＭＳ 明朝"/>
        <family val="1"/>
        <charset val="128"/>
      </rPr>
      <t>）</t>
    </r>
    <rPh sb="0" eb="2">
      <t>シュビ</t>
    </rPh>
    <rPh sb="2" eb="4">
      <t>イチ</t>
    </rPh>
    <rPh sb="4" eb="6">
      <t>カクニン</t>
    </rPh>
    <rPh sb="7" eb="9">
      <t>シュショウ</t>
    </rPh>
    <rPh sb="9" eb="10">
      <t>フク</t>
    </rPh>
    <rPh sb="16" eb="18">
      <t>ヘンコウ</t>
    </rPh>
    <rPh sb="18" eb="20">
      <t>カノウ</t>
    </rPh>
    <phoneticPr fontId="2"/>
  </si>
  <si>
    <t>　　 ｸﾘｯｸし、支部名を選択して開いて下さい。（もう既に開いています）</t>
    <rPh sb="9" eb="11">
      <t>シブ</t>
    </rPh>
    <rPh sb="11" eb="12">
      <t>メイ</t>
    </rPh>
    <rPh sb="13" eb="15">
      <t>センタク</t>
    </rPh>
    <rPh sb="17" eb="18">
      <t>ヒラ</t>
    </rPh>
    <rPh sb="20" eb="21">
      <t>クダ</t>
    </rPh>
    <rPh sb="27" eb="28">
      <t>スデ</t>
    </rPh>
    <rPh sb="29" eb="30">
      <t>ヒラ</t>
    </rPh>
    <phoneticPr fontId="2"/>
  </si>
  <si>
    <t>　2. Excel 2010以上 で保存時は、ファイル種類を「マクロ有効ブック（*.xlsm)」で保存して下さい。</t>
    <rPh sb="14" eb="16">
      <t>イジョウ</t>
    </rPh>
    <rPh sb="18" eb="20">
      <t>ホゾン</t>
    </rPh>
    <rPh sb="20" eb="21">
      <t>トキ</t>
    </rPh>
    <rPh sb="27" eb="29">
      <t>シュルイ</t>
    </rPh>
    <rPh sb="34" eb="36">
      <t>ユウコウ</t>
    </rPh>
    <rPh sb="49" eb="51">
      <t>ホゾン</t>
    </rPh>
    <rPh sb="53" eb="54">
      <t>クダ</t>
    </rPh>
    <phoneticPr fontId="2"/>
  </si>
  <si>
    <t>県登録する団員に登録欄リスト入力</t>
    <rPh sb="0" eb="1">
      <t>ケン</t>
    </rPh>
    <rPh sb="1" eb="3">
      <t>トウロク</t>
    </rPh>
    <rPh sb="5" eb="7">
      <t>ダンイン</t>
    </rPh>
    <rPh sb="8" eb="10">
      <t>トウロク</t>
    </rPh>
    <rPh sb="10" eb="11">
      <t>ラン</t>
    </rPh>
    <rPh sb="14" eb="16">
      <t>ニュウリョク</t>
    </rPh>
    <phoneticPr fontId="2"/>
  </si>
  <si>
    <r>
      <t>入力完了後、必ず確認を！</t>
    </r>
    <r>
      <rPr>
        <b/>
        <sz val="11"/>
        <color rgb="FFFF00FF"/>
        <rFont val="ＭＳ 明朝"/>
        <family val="1"/>
        <charset val="128"/>
      </rPr>
      <t>低学年登録時も守備位置、背番号を入力して下さい。</t>
    </r>
    <rPh sb="0" eb="2">
      <t>ニュウリョク</t>
    </rPh>
    <rPh sb="2" eb="4">
      <t>カンリョウ</t>
    </rPh>
    <rPh sb="4" eb="5">
      <t>ゴ</t>
    </rPh>
    <rPh sb="6" eb="7">
      <t>カナラ</t>
    </rPh>
    <rPh sb="8" eb="10">
      <t>カクニン</t>
    </rPh>
    <rPh sb="12" eb="15">
      <t>テイガクネン</t>
    </rPh>
    <rPh sb="15" eb="17">
      <t>トウロク</t>
    </rPh>
    <rPh sb="17" eb="18">
      <t>トキ</t>
    </rPh>
    <rPh sb="19" eb="21">
      <t>シュビ</t>
    </rPh>
    <rPh sb="21" eb="23">
      <t>イチ</t>
    </rPh>
    <rPh sb="24" eb="27">
      <t>セバンゴウ</t>
    </rPh>
    <rPh sb="28" eb="30">
      <t>ニュウリョク</t>
    </rPh>
    <rPh sb="32" eb="33">
      <t>クダ</t>
    </rPh>
    <phoneticPr fontId="2"/>
  </si>
  <si>
    <t>主将は、背番号は10番とし、守備位置を記入する様になっています。</t>
    <rPh sb="0" eb="2">
      <t>シュショウ</t>
    </rPh>
    <rPh sb="4" eb="7">
      <t>セバンゴウ</t>
    </rPh>
    <rPh sb="10" eb="11">
      <t>バン</t>
    </rPh>
    <rPh sb="14" eb="16">
      <t>シュビ</t>
    </rPh>
    <rPh sb="16" eb="18">
      <t>イチ</t>
    </rPh>
    <rPh sb="19" eb="21">
      <t>キニュウ</t>
    </rPh>
    <rPh sb="23" eb="24">
      <t>ヨウ</t>
    </rPh>
    <phoneticPr fontId="2"/>
  </si>
  <si>
    <t>　　校閲 → ｼｰﾄ保護の解除（保護する時は、ｼｰﾄの保護をクリックしﾒｯｾｰｼﾞをOK）</t>
    <rPh sb="2" eb="4">
      <t>コウエツ</t>
    </rPh>
    <rPh sb="10" eb="12">
      <t>ホゴ</t>
    </rPh>
    <rPh sb="13" eb="15">
      <t>カイジョ</t>
    </rPh>
    <rPh sb="16" eb="18">
      <t>ホゴ</t>
    </rPh>
    <rPh sb="20" eb="21">
      <t>トキ</t>
    </rPh>
    <rPh sb="27" eb="29">
      <t>ホゴ</t>
    </rPh>
    <phoneticPr fontId="2"/>
  </si>
  <si>
    <t>　２．背番号は、監督３０番、コーチ２９番、２８番、主将１０番とし、選手は０番から９９番とする。</t>
    <phoneticPr fontId="2"/>
  </si>
  <si>
    <t>　　　※ 個人情報の取り扱いについて</t>
    <rPh sb="5" eb="7">
      <t>コジン</t>
    </rPh>
    <rPh sb="7" eb="9">
      <t>ジョウホウ</t>
    </rPh>
    <rPh sb="10" eb="11">
      <t>ト</t>
    </rPh>
    <rPh sb="12" eb="13">
      <t>アツカ</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</si>
  <si>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</si>
  <si>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r>
      <t>背番号確認</t>
    </r>
    <r>
      <rPr>
        <b/>
        <sz val="11"/>
        <color indexed="14"/>
        <rFont val="ＭＳ 明朝"/>
        <family val="1"/>
        <charset val="128"/>
      </rPr>
      <t>（主将10番以外県登録時と変更可能）</t>
    </r>
    <rPh sb="0" eb="3">
      <t>セバンゴウ</t>
    </rPh>
    <rPh sb="3" eb="5">
      <t>カクニン</t>
    </rPh>
    <rPh sb="6" eb="8">
      <t>シュショウ</t>
    </rPh>
    <rPh sb="10" eb="11">
      <t>バン</t>
    </rPh>
    <rPh sb="11" eb="13">
      <t>イガイ</t>
    </rPh>
    <rPh sb="13" eb="14">
      <t>ケン</t>
    </rPh>
    <rPh sb="14" eb="16">
      <t>トウロク</t>
    </rPh>
    <rPh sb="16" eb="17">
      <t>トキ</t>
    </rPh>
    <rPh sb="18" eb="20">
      <t>ヘンコウ</t>
    </rPh>
    <rPh sb="20" eb="22">
      <t>カノウ</t>
    </rPh>
    <phoneticPr fontId="2"/>
  </si>
  <si>
    <r>
      <t>守備位置確認</t>
    </r>
    <r>
      <rPr>
        <b/>
        <sz val="11"/>
        <color indexed="14"/>
        <rFont val="ＭＳ 明朝"/>
        <family val="1"/>
        <charset val="128"/>
      </rPr>
      <t>（主将含め県登録時と変更可能）</t>
    </r>
    <rPh sb="0" eb="2">
      <t>シュビ</t>
    </rPh>
    <rPh sb="2" eb="4">
      <t>イチ</t>
    </rPh>
    <rPh sb="4" eb="6">
      <t>カクニン</t>
    </rPh>
    <rPh sb="7" eb="9">
      <t>シュショウ</t>
    </rPh>
    <rPh sb="9" eb="10">
      <t>フク</t>
    </rPh>
    <rPh sb="16" eb="18">
      <t>ヘンコウ</t>
    </rPh>
    <rPh sb="18" eb="20">
      <t>カノウ</t>
    </rPh>
    <phoneticPr fontId="2"/>
  </si>
  <si>
    <r>
      <t>今大会登録選手は、</t>
    </r>
    <r>
      <rPr>
        <b/>
        <sz val="11"/>
        <color indexed="14"/>
        <rFont val="ＭＳ 明朝"/>
        <family val="1"/>
        <charset val="128"/>
      </rPr>
      <t>参加欄</t>
    </r>
    <r>
      <rPr>
        <sz val="11"/>
        <color indexed="14"/>
        <rFont val="ＭＳ 明朝"/>
        <family val="1"/>
        <charset val="128"/>
      </rPr>
      <t>に</t>
    </r>
    <r>
      <rPr>
        <b/>
        <sz val="11"/>
        <color indexed="14"/>
        <rFont val="ＭＳ 明朝"/>
        <family val="1"/>
        <charset val="128"/>
      </rPr>
      <t>登</t>
    </r>
    <r>
      <rPr>
        <sz val="11"/>
        <color indexed="12"/>
        <rFont val="ＭＳ 明朝"/>
        <family val="1"/>
        <charset val="128"/>
      </rPr>
      <t>入力（ﾘｽﾄ入力）</t>
    </r>
    <rPh sb="0" eb="3">
      <t>コンタイカイ</t>
    </rPh>
    <rPh sb="3" eb="5">
      <t>トウロク</t>
    </rPh>
    <rPh sb="5" eb="7">
      <t>センシュ</t>
    </rPh>
    <rPh sb="9" eb="11">
      <t>サンカ</t>
    </rPh>
    <rPh sb="11" eb="12">
      <t>ラン</t>
    </rPh>
    <rPh sb="13" eb="14">
      <t>トウ</t>
    </rPh>
    <rPh sb="14" eb="16">
      <t>ニュウリョク</t>
    </rPh>
    <rPh sb="20" eb="22">
      <t>ニュウリョク</t>
    </rPh>
    <phoneticPr fontId="2"/>
  </si>
  <si>
    <t>　３．守備位置の欄は、主将、投手、捕手、内野手、外野手で明記し補欠の名称は記入しないこと。</t>
    <phoneticPr fontId="2"/>
  </si>
  <si>
    <r>
      <t>守備位置をリスト入力。</t>
    </r>
    <r>
      <rPr>
        <b/>
        <sz val="11"/>
        <color indexed="14"/>
        <rFont val="ＭＳ 明朝"/>
        <family val="1"/>
        <charset val="128"/>
      </rPr>
      <t>(主将も入力）</t>
    </r>
    <rPh sb="0" eb="2">
      <t>シュビ</t>
    </rPh>
    <rPh sb="2" eb="4">
      <t>イチ</t>
    </rPh>
    <rPh sb="8" eb="10">
      <t>ニュウリョク</t>
    </rPh>
    <rPh sb="12" eb="14">
      <t>シュショウ</t>
    </rPh>
    <rPh sb="15" eb="17">
      <t>ニュウリョク</t>
    </rPh>
    <phoneticPr fontId="2"/>
  </si>
  <si>
    <r>
      <t>県登録は、</t>
    </r>
    <r>
      <rPr>
        <b/>
        <sz val="11"/>
        <color indexed="12"/>
        <rFont val="ＭＳ 明朝"/>
        <family val="1"/>
        <charset val="128"/>
      </rPr>
      <t>学年は問いません</t>
    </r>
    <r>
      <rPr>
        <b/>
        <sz val="11"/>
        <color indexed="21"/>
        <rFont val="ＭＳ 明朝"/>
        <family val="1"/>
        <charset val="128"/>
      </rPr>
      <t>。</t>
    </r>
    <rPh sb="0" eb="1">
      <t>ケン</t>
    </rPh>
    <rPh sb="1" eb="3">
      <t>トウロク</t>
    </rPh>
    <rPh sb="5" eb="7">
      <t>ガクネン</t>
    </rPh>
    <rPh sb="8" eb="9">
      <t>ト</t>
    </rPh>
    <phoneticPr fontId="2"/>
  </si>
  <si>
    <t>背番号順で並び替えします。（主将は行頭）</t>
    <rPh sb="0" eb="3">
      <t>セバンゴウ</t>
    </rPh>
    <rPh sb="3" eb="4">
      <t>ジュン</t>
    </rPh>
    <rPh sb="5" eb="6">
      <t>ナラ</t>
    </rPh>
    <rPh sb="7" eb="8">
      <t>カ</t>
    </rPh>
    <rPh sb="14" eb="16">
      <t>シュショウ</t>
    </rPh>
    <rPh sb="17" eb="19">
      <t>ギョウトウ</t>
    </rPh>
    <phoneticPr fontId="2"/>
  </si>
  <si>
    <t>（クリックしないと印刷しません）</t>
    <rPh sb="9" eb="11">
      <t>インサツ</t>
    </rPh>
    <phoneticPr fontId="2"/>
  </si>
  <si>
    <t>年度変更時のみ</t>
    <rPh sb="0" eb="2">
      <t>ネンド</t>
    </rPh>
    <rPh sb="2" eb="4">
      <t>ヘンコウ</t>
    </rPh>
    <rPh sb="4" eb="5">
      <t>トキ</t>
    </rPh>
    <phoneticPr fontId="2"/>
  </si>
  <si>
    <t>支部、支部長欄は未入力で提出のこと。</t>
    <rPh sb="0" eb="2">
      <t>シブ</t>
    </rPh>
    <rPh sb="3" eb="5">
      <t>シブ</t>
    </rPh>
    <rPh sb="5" eb="6">
      <t>チョウ</t>
    </rPh>
    <rPh sb="6" eb="7">
      <t>ラン</t>
    </rPh>
    <rPh sb="8" eb="11">
      <t>ミニュウリョク</t>
    </rPh>
    <rPh sb="12" eb="14">
      <t>テイシュツ</t>
    </rPh>
    <phoneticPr fontId="2"/>
  </si>
  <si>
    <r>
      <t>今大会登録選手は、</t>
    </r>
    <r>
      <rPr>
        <b/>
        <sz val="11"/>
        <color indexed="14"/>
        <rFont val="ＭＳ 明朝"/>
        <family val="1"/>
        <charset val="128"/>
      </rPr>
      <t>市大会欄に登</t>
    </r>
    <r>
      <rPr>
        <sz val="11"/>
        <color indexed="12"/>
        <rFont val="ＭＳ 明朝"/>
        <family val="1"/>
        <charset val="128"/>
      </rPr>
      <t>入力（ﾘｽﾄ入力）</t>
    </r>
    <rPh sb="0" eb="3">
      <t>コンタイカイ</t>
    </rPh>
    <rPh sb="3" eb="5">
      <t>トウロク</t>
    </rPh>
    <rPh sb="5" eb="7">
      <t>センシュ</t>
    </rPh>
    <rPh sb="9" eb="10">
      <t>シ</t>
    </rPh>
    <rPh sb="10" eb="12">
      <t>タイカイ</t>
    </rPh>
    <rPh sb="12" eb="13">
      <t>ラン</t>
    </rPh>
    <rPh sb="14" eb="15">
      <t>トウ</t>
    </rPh>
    <rPh sb="15" eb="17">
      <t>ニュウリョク</t>
    </rPh>
    <rPh sb="21" eb="23">
      <t>ニュウリョク</t>
    </rPh>
    <phoneticPr fontId="2"/>
  </si>
  <si>
    <t>学年を問わず20名以内登録可能</t>
    <rPh sb="0" eb="2">
      <t>ガクネン</t>
    </rPh>
    <rPh sb="3" eb="4">
      <t>ト</t>
    </rPh>
    <rPh sb="8" eb="9">
      <t>メイ</t>
    </rPh>
    <rPh sb="9" eb="11">
      <t>イナイ</t>
    </rPh>
    <rPh sb="11" eb="13">
      <t>トウロク</t>
    </rPh>
    <rPh sb="13" eb="15">
      <t>カノウ</t>
    </rPh>
    <phoneticPr fontId="2"/>
  </si>
  <si>
    <t>（表上で人数確認）</t>
    <phoneticPr fontId="2"/>
  </si>
  <si>
    <t>　※ 個人情報の取り扱いについて</t>
    <rPh sb="3" eb="5">
      <t>コジン</t>
    </rPh>
    <rPh sb="5" eb="7">
      <t>ジョウホウ</t>
    </rPh>
    <rPh sb="8" eb="9">
      <t>ト</t>
    </rPh>
    <rPh sb="10" eb="11">
      <t>アツカ</t>
    </rPh>
    <phoneticPr fontId="2"/>
  </si>
  <si>
    <t>個人情報は、福井市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rPh sb="8" eb="9">
      <t>シ</t>
    </rPh>
    <phoneticPr fontId="2"/>
  </si>
  <si>
    <t>3. 守備位置欄は、主将を含め投手、捕手、内野手､外野手の明記で全員記入のこと。</t>
    <rPh sb="3" eb="5">
      <t>シュビ</t>
    </rPh>
    <rPh sb="5" eb="7">
      <t>イチ</t>
    </rPh>
    <rPh sb="7" eb="8">
      <t>ラン</t>
    </rPh>
    <rPh sb="10" eb="12">
      <t>シュショウ</t>
    </rPh>
    <rPh sb="13" eb="14">
      <t>フク</t>
    </rPh>
    <rPh sb="15" eb="17">
      <t>トウシュ</t>
    </rPh>
    <rPh sb="18" eb="20">
      <t>ホシュ</t>
    </rPh>
    <rPh sb="21" eb="24">
      <t>ナイヤシュ</t>
    </rPh>
    <rPh sb="25" eb="28">
      <t>ガイヤシュ</t>
    </rPh>
    <rPh sb="29" eb="31">
      <t>メイキ</t>
    </rPh>
    <rPh sb="32" eb="34">
      <t>ゼンイン</t>
    </rPh>
    <rPh sb="34" eb="36">
      <t>キニュウ</t>
    </rPh>
    <phoneticPr fontId="2"/>
  </si>
  <si>
    <t>　２．背番号は、監督３０番、コーチ２９番、２８番、主将１０番とし、選手は０番から９９番とする。</t>
    <phoneticPr fontId="2"/>
  </si>
  <si>
    <t>2. 背番号は、監督３０番、コーチ２９番、２８番、主将１０番とし、選手は０番から９９番とする。</t>
    <phoneticPr fontId="2"/>
  </si>
  <si>
    <t>3. 出場選手は、10名以上20名以内で学年は問いません。</t>
    <rPh sb="3" eb="5">
      <t>シュツジョウ</t>
    </rPh>
    <rPh sb="5" eb="7">
      <t>センシュ</t>
    </rPh>
    <rPh sb="11" eb="12">
      <t>メイ</t>
    </rPh>
    <rPh sb="12" eb="14">
      <t>イジョウ</t>
    </rPh>
    <rPh sb="16" eb="17">
      <t>メイ</t>
    </rPh>
    <rPh sb="17" eb="19">
      <t>イナイ</t>
    </rPh>
    <rPh sb="20" eb="22">
      <t>ガクネン</t>
    </rPh>
    <rPh sb="23" eb="24">
      <t>ト</t>
    </rPh>
    <phoneticPr fontId="2"/>
  </si>
  <si>
    <t>4. 守備位置欄は、主将を含め、投手、捕手、内野、外野の明記をし補欠の名称は使用しないこと。</t>
    <rPh sb="3" eb="5">
      <t>シュビ</t>
    </rPh>
    <rPh sb="5" eb="7">
      <t>イチ</t>
    </rPh>
    <rPh sb="7" eb="8">
      <t>ラン</t>
    </rPh>
    <rPh sb="10" eb="12">
      <t>シュショウ</t>
    </rPh>
    <rPh sb="13" eb="14">
      <t>フク</t>
    </rPh>
    <rPh sb="16" eb="18">
      <t>トウシュ</t>
    </rPh>
    <rPh sb="19" eb="21">
      <t>ホシュ</t>
    </rPh>
    <rPh sb="22" eb="24">
      <t>ナイヤ</t>
    </rPh>
    <rPh sb="25" eb="27">
      <t>ガイヤ</t>
    </rPh>
    <rPh sb="28" eb="30">
      <t>メイキ</t>
    </rPh>
    <rPh sb="32" eb="34">
      <t>ホケツ</t>
    </rPh>
    <rPh sb="35" eb="37">
      <t>メイショウ</t>
    </rPh>
    <rPh sb="38" eb="40">
      <t>シヨウ</t>
    </rPh>
    <phoneticPr fontId="2"/>
  </si>
  <si>
    <t>5. 保険欄は、ｽﾎﾟｰﾂ傷害保険加入済の選手は〇印を記入すること。選手、指導者は必ず加入して参加のこと。</t>
    <rPh sb="3" eb="5">
      <t>ホケン</t>
    </rPh>
    <rPh sb="5" eb="6">
      <t>ラン</t>
    </rPh>
    <rPh sb="13" eb="15">
      <t>ショウガイ</t>
    </rPh>
    <rPh sb="15" eb="17">
      <t>ホケン</t>
    </rPh>
    <rPh sb="17" eb="19">
      <t>カニュウ</t>
    </rPh>
    <rPh sb="19" eb="20">
      <t>ズ</t>
    </rPh>
    <rPh sb="21" eb="23">
      <t>センシュ</t>
    </rPh>
    <rPh sb="25" eb="26">
      <t>シルシ</t>
    </rPh>
    <rPh sb="27" eb="29">
      <t>キニュウ</t>
    </rPh>
    <rPh sb="34" eb="36">
      <t>センシュ</t>
    </rPh>
    <rPh sb="37" eb="40">
      <t>シドウシャ</t>
    </rPh>
    <rPh sb="41" eb="42">
      <t>カナラ</t>
    </rPh>
    <rPh sb="43" eb="45">
      <t>カニュウ</t>
    </rPh>
    <rPh sb="47" eb="49">
      <t>サンカ</t>
    </rPh>
    <phoneticPr fontId="2"/>
  </si>
  <si>
    <t>※ 個人情報の取り扱いについて</t>
    <rPh sb="2" eb="4">
      <t>コジン</t>
    </rPh>
    <rPh sb="4" eb="6">
      <t>ジョウホウ</t>
    </rPh>
    <rPh sb="7" eb="8">
      <t>ト</t>
    </rPh>
    <rPh sb="9" eb="10">
      <t>アツカ</t>
    </rPh>
    <phoneticPr fontId="2"/>
  </si>
  <si>
    <t>他の野球関係への登録に関わらなければそのままでも結構です。（翌年新規時修正）</t>
    <rPh sb="0" eb="1">
      <t>タ</t>
    </rPh>
    <rPh sb="2" eb="4">
      <t>ヤキュウ</t>
    </rPh>
    <rPh sb="4" eb="6">
      <t>カンケイ</t>
    </rPh>
    <rPh sb="8" eb="10">
      <t>トウロク</t>
    </rPh>
    <rPh sb="11" eb="12">
      <t>カカ</t>
    </rPh>
    <rPh sb="24" eb="26">
      <t>ケッコウ</t>
    </rPh>
    <rPh sb="30" eb="32">
      <t>ヨクネン</t>
    </rPh>
    <rPh sb="32" eb="34">
      <t>シンキ</t>
    </rPh>
    <rPh sb="34" eb="35">
      <t>トキ</t>
    </rPh>
    <rPh sb="35" eb="37">
      <t>シュウセイ</t>
    </rPh>
    <phoneticPr fontId="2"/>
  </si>
  <si>
    <t>提出は2部です。（控えは必ず取って下さい。）</t>
    <rPh sb="0" eb="2">
      <t>テイシュツ</t>
    </rPh>
    <rPh sb="4" eb="5">
      <t>ブ</t>
    </rPh>
    <rPh sb="9" eb="10">
      <t>ヒカ</t>
    </rPh>
    <rPh sb="12" eb="13">
      <t>カナラ</t>
    </rPh>
    <rPh sb="14" eb="15">
      <t>ト</t>
    </rPh>
    <rPh sb="17" eb="18">
      <t>クダ</t>
    </rPh>
    <phoneticPr fontId="2"/>
  </si>
  <si>
    <r>
      <t>「新規作成」ボタンをクリック。</t>
    </r>
    <r>
      <rPr>
        <sz val="10"/>
        <color indexed="14"/>
        <rFont val="ＭＳ 明朝"/>
        <family val="1"/>
        <charset val="128"/>
      </rPr>
      <t>（</t>
    </r>
    <r>
      <rPr>
        <b/>
        <sz val="10"/>
        <color indexed="14"/>
        <rFont val="ＭＳ 明朝"/>
        <family val="1"/>
        <charset val="128"/>
      </rPr>
      <t>県等録作成を先に新規作成</t>
    </r>
    <r>
      <rPr>
        <sz val="10"/>
        <color indexed="14"/>
        <rFont val="ＭＳ 明朝"/>
        <family val="1"/>
        <charset val="128"/>
      </rPr>
      <t>）</t>
    </r>
    <phoneticPr fontId="2"/>
  </si>
  <si>
    <r>
      <t xml:space="preserve"> 13.</t>
    </r>
    <r>
      <rPr>
        <sz val="11"/>
        <color rgb="FF00B050"/>
        <rFont val="ＭＳ 明朝"/>
        <family val="1"/>
        <charset val="128"/>
      </rPr>
      <t xml:space="preserve"> </t>
    </r>
    <r>
      <rPr>
        <b/>
        <sz val="11"/>
        <color rgb="FF00B050"/>
        <rFont val="ＭＳ 明朝"/>
        <family val="1"/>
        <charset val="128"/>
      </rPr>
      <t>終了時は、別の名前を付けて保存する様にして下さい。</t>
    </r>
    <rPh sb="5" eb="7">
      <t>シュウリョウ</t>
    </rPh>
    <rPh sb="7" eb="8">
      <t>トキ</t>
    </rPh>
    <rPh sb="10" eb="11">
      <t>ベツ</t>
    </rPh>
    <rPh sb="12" eb="14">
      <t>ナマエ</t>
    </rPh>
    <rPh sb="15" eb="16">
      <t>ツ</t>
    </rPh>
    <rPh sb="18" eb="20">
      <t>ホゾン</t>
    </rPh>
    <rPh sb="22" eb="23">
      <t>ヨウ</t>
    </rPh>
    <rPh sb="26" eb="27">
      <t>クダ</t>
    </rPh>
    <phoneticPr fontId="2"/>
  </si>
  <si>
    <t>部を</t>
    <rPh sb="0" eb="1">
      <t>ブ</t>
    </rPh>
    <phoneticPr fontId="2"/>
  </si>
  <si>
    <t>数回に分けてコピーして下さい。</t>
    <rPh sb="0" eb="2">
      <t>スウカイ</t>
    </rPh>
    <rPh sb="3" eb="4">
      <t>ワ</t>
    </rPh>
    <rPh sb="11" eb="12">
      <t>クダ</t>
    </rPh>
    <phoneticPr fontId="2"/>
  </si>
  <si>
    <t>　　　　部は触らないで下さい！</t>
    <rPh sb="4" eb="5">
      <t>ブ</t>
    </rPh>
    <rPh sb="6" eb="7">
      <t>サワ</t>
    </rPh>
    <rPh sb="11" eb="12">
      <t>クダ</t>
    </rPh>
    <phoneticPr fontId="2"/>
  </si>
  <si>
    <r>
      <t>追加･変更は、</t>
    </r>
    <r>
      <rPr>
        <b/>
        <sz val="11"/>
        <color rgb="FF00B050"/>
        <rFont val="ＭＳ 明朝"/>
        <family val="1"/>
        <charset val="128"/>
      </rPr>
      <t>「追加変更」シート</t>
    </r>
    <r>
      <rPr>
        <sz val="11"/>
        <color indexed="12"/>
        <rFont val="ＭＳ 明朝"/>
        <family val="1"/>
        <charset val="128"/>
      </rPr>
      <t>で行います。</t>
    </r>
    <rPh sb="0" eb="2">
      <t>ツイカ</t>
    </rPh>
    <rPh sb="3" eb="5">
      <t>ヘンコウ</t>
    </rPh>
    <rPh sb="8" eb="10">
      <t>ツイカ</t>
    </rPh>
    <rPh sb="10" eb="12">
      <t>ヘンコウ</t>
    </rPh>
    <rPh sb="17" eb="18">
      <t>オコナ</t>
    </rPh>
    <phoneticPr fontId="2"/>
  </si>
  <si>
    <t>旧ファイルより、ＮＯ1,ＮＯ2 シートのデーターをコピーする場合は、</t>
    <rPh sb="0" eb="1">
      <t>キュウ</t>
    </rPh>
    <rPh sb="30" eb="32">
      <t>バアイ</t>
    </rPh>
    <phoneticPr fontId="2"/>
  </si>
  <si>
    <t>－</t>
    <phoneticPr fontId="2"/>
  </si>
  <si>
    <t>コピーの際は、「形式を選択して貼り付け」で「貼り付け(P)」で行う様にして下さい。</t>
    <rPh sb="4" eb="5">
      <t>サイ</t>
    </rPh>
    <rPh sb="8" eb="10">
      <t>ケイシキ</t>
    </rPh>
    <rPh sb="11" eb="13">
      <t>センタク</t>
    </rPh>
    <rPh sb="15" eb="16">
      <t>ハ</t>
    </rPh>
    <rPh sb="17" eb="18">
      <t>ツ</t>
    </rPh>
    <rPh sb="22" eb="23">
      <t>ハ</t>
    </rPh>
    <rPh sb="24" eb="25">
      <t>ツ</t>
    </rPh>
    <rPh sb="31" eb="32">
      <t>オコナ</t>
    </rPh>
    <rPh sb="33" eb="34">
      <t>ヨウ</t>
    </rPh>
    <rPh sb="37" eb="38">
      <t>クダ</t>
    </rPh>
    <phoneticPr fontId="2"/>
  </si>
  <si>
    <t xml:space="preserve">※ </t>
    <phoneticPr fontId="2"/>
  </si>
  <si>
    <t>知識のある方は、シートの保護を解除し、コピー → 貼り付け(P) で、</t>
    <rPh sb="0" eb="2">
      <t>チシキ</t>
    </rPh>
    <rPh sb="5" eb="6">
      <t>カタ</t>
    </rPh>
    <rPh sb="12" eb="14">
      <t>ホゴ</t>
    </rPh>
    <rPh sb="15" eb="17">
      <t>カイジョ</t>
    </rPh>
    <rPh sb="25" eb="26">
      <t>ハ</t>
    </rPh>
    <rPh sb="27" eb="28">
      <t>ツ</t>
    </rPh>
    <phoneticPr fontId="2"/>
  </si>
  <si>
    <t>完了後　再度シート保護をして下さい。</t>
    <rPh sb="9" eb="11">
      <t>ホゴ</t>
    </rPh>
    <rPh sb="14" eb="15">
      <t>クダ</t>
    </rPh>
    <phoneticPr fontId="2"/>
  </si>
  <si>
    <t>最初にＮＯ2 シートの下部の注意事項を必ず読んで下さい。</t>
    <rPh sb="0" eb="2">
      <t>サイショ</t>
    </rPh>
    <rPh sb="11" eb="13">
      <t>カブ</t>
    </rPh>
    <rPh sb="14" eb="16">
      <t>チュウイ</t>
    </rPh>
    <rPh sb="16" eb="18">
      <t>ジコウ</t>
    </rPh>
    <rPh sb="19" eb="20">
      <t>カナラ</t>
    </rPh>
    <rPh sb="21" eb="22">
      <t>ヨ</t>
    </rPh>
    <rPh sb="24" eb="25">
      <t>クダ</t>
    </rPh>
    <phoneticPr fontId="2"/>
  </si>
  <si>
    <t>登録しない選手は、位置、背番号、登録欄を必ず空白にして下さい。</t>
    <rPh sb="0" eb="2">
      <t>トウロク</t>
    </rPh>
    <rPh sb="5" eb="7">
      <t>センシュ</t>
    </rPh>
    <rPh sb="9" eb="11">
      <t>イチ</t>
    </rPh>
    <rPh sb="12" eb="15">
      <t>セバンゴウ</t>
    </rPh>
    <rPh sb="16" eb="18">
      <t>トウロク</t>
    </rPh>
    <rPh sb="18" eb="19">
      <t>ラン</t>
    </rPh>
    <rPh sb="20" eb="21">
      <t>カナラ</t>
    </rPh>
    <rPh sb="22" eb="24">
      <t>クウハク</t>
    </rPh>
    <rPh sb="27" eb="28">
      <t>クダ</t>
    </rPh>
    <phoneticPr fontId="2"/>
  </si>
  <si>
    <t>右のボタンをクリック</t>
    <rPh sb="0" eb="1">
      <t>ミギ</t>
    </rPh>
    <phoneticPr fontId="2"/>
  </si>
  <si>
    <t>登録しない選手は、位置、背番号、登録欄を必ず空白にして、</t>
    <rPh sb="0" eb="2">
      <t>トウロク</t>
    </rPh>
    <rPh sb="5" eb="7">
      <t>センシュ</t>
    </rPh>
    <rPh sb="9" eb="11">
      <t>イチ</t>
    </rPh>
    <rPh sb="12" eb="15">
      <t>セバンゴウ</t>
    </rPh>
    <rPh sb="16" eb="18">
      <t>トウロク</t>
    </rPh>
    <rPh sb="18" eb="19">
      <t>ラン</t>
    </rPh>
    <rPh sb="20" eb="21">
      <t>カナラ</t>
    </rPh>
    <rPh sb="22" eb="24">
      <t>クウハク</t>
    </rPh>
    <phoneticPr fontId="2"/>
  </si>
  <si>
    <t>並び替えボタンをクリックして下さい。</t>
    <rPh sb="0" eb="1">
      <t>ナラ</t>
    </rPh>
    <rPh sb="2" eb="3">
      <t>カ</t>
    </rPh>
    <rPh sb="14" eb="15">
      <t>クダ</t>
    </rPh>
    <phoneticPr fontId="2"/>
  </si>
  <si>
    <t>10番(主将）は行頭で、背番号順になります。</t>
    <rPh sb="4" eb="6">
      <t>シュショウ</t>
    </rPh>
    <rPh sb="12" eb="15">
      <t>セバンゴウ</t>
    </rPh>
    <rPh sb="15" eb="16">
      <t>ジュン</t>
    </rPh>
    <phoneticPr fontId="2"/>
  </si>
  <si>
    <t>　10番(主将）は行頭で、後は背番号順になります。</t>
    <rPh sb="15" eb="18">
      <t>セバンゴウ</t>
    </rPh>
    <phoneticPr fontId="2"/>
  </si>
  <si>
    <t>選手登録は学年を問いません。（県登録、県大会共）</t>
    <rPh sb="0" eb="2">
      <t>センシュ</t>
    </rPh>
    <rPh sb="2" eb="4">
      <t>トウロク</t>
    </rPh>
    <rPh sb="5" eb="7">
      <t>ガクネン</t>
    </rPh>
    <rPh sb="8" eb="9">
      <t>ト</t>
    </rPh>
    <rPh sb="15" eb="16">
      <t>ケン</t>
    </rPh>
    <rPh sb="16" eb="18">
      <t>トウロク</t>
    </rPh>
    <rPh sb="19" eb="20">
      <t>ケン</t>
    </rPh>
    <rPh sb="20" eb="22">
      <t>タイカイ</t>
    </rPh>
    <rPh sb="22" eb="23">
      <t>トモ</t>
    </rPh>
    <phoneticPr fontId="2"/>
  </si>
  <si>
    <t xml:space="preserve"> 14. 入力方法等の疑問や改良点などがありましたら、ホームページのお問合せより連絡をお願いします。</t>
    <rPh sb="5" eb="7">
      <t>ニュウリョク</t>
    </rPh>
    <rPh sb="7" eb="9">
      <t>ホウホウ</t>
    </rPh>
    <rPh sb="9" eb="10">
      <t>トウ</t>
    </rPh>
    <rPh sb="11" eb="13">
      <t>ギモン</t>
    </rPh>
    <rPh sb="14" eb="17">
      <t>カイリョウテン</t>
    </rPh>
    <rPh sb="35" eb="37">
      <t>トイアワ</t>
    </rPh>
    <rPh sb="40" eb="42">
      <t>レンラク</t>
    </rPh>
    <phoneticPr fontId="2"/>
  </si>
  <si>
    <r>
      <t xml:space="preserve">　7. </t>
    </r>
    <r>
      <rPr>
        <b/>
        <sz val="11"/>
        <color rgb="FF00B050"/>
        <rFont val="ＭＳ 明朝"/>
        <family val="1"/>
        <charset val="128"/>
      </rPr>
      <t>県登録は、1年生から何名でも可能です。（県登録、県大会共学年は問いません）</t>
    </r>
    <rPh sb="4" eb="5">
      <t>ケン</t>
    </rPh>
    <rPh sb="5" eb="7">
      <t>トウロク</t>
    </rPh>
    <rPh sb="10" eb="12">
      <t>ネンセイ</t>
    </rPh>
    <rPh sb="14" eb="16">
      <t>ナンメイ</t>
    </rPh>
    <rPh sb="18" eb="20">
      <t>カノウ</t>
    </rPh>
    <rPh sb="24" eb="25">
      <t>ケン</t>
    </rPh>
    <rPh sb="25" eb="27">
      <t>トウロク</t>
    </rPh>
    <rPh sb="28" eb="29">
      <t>ケン</t>
    </rPh>
    <rPh sb="29" eb="31">
      <t>タイカイ</t>
    </rPh>
    <rPh sb="31" eb="32">
      <t>トモ</t>
    </rPh>
    <rPh sb="32" eb="34">
      <t>ガクネン</t>
    </rPh>
    <rPh sb="35" eb="36">
      <t>ト</t>
    </rPh>
    <phoneticPr fontId="2"/>
  </si>
  <si>
    <t>※ 県大会の申込は、従来通り20名までです。</t>
    <rPh sb="2" eb="3">
      <t>ケン</t>
    </rPh>
    <rPh sb="3" eb="5">
      <t>タイカイ</t>
    </rPh>
    <rPh sb="6" eb="8">
      <t>モウシコミ</t>
    </rPh>
    <rPh sb="10" eb="12">
      <t>ジュウライ</t>
    </rPh>
    <rPh sb="12" eb="13">
      <t>トオ</t>
    </rPh>
    <rPh sb="16" eb="17">
      <t>メイ</t>
    </rPh>
    <phoneticPr fontId="2"/>
  </si>
  <si>
    <r>
      <t>ボタンをクリック。</t>
    </r>
    <r>
      <rPr>
        <b/>
        <sz val="10"/>
        <color indexed="14"/>
        <rFont val="ＭＳ 明朝"/>
        <family val="1"/>
        <charset val="128"/>
      </rPr>
      <t>（県登録作成を先に新規作成）</t>
    </r>
    <rPh sb="10" eb="11">
      <t>ケン</t>
    </rPh>
    <rPh sb="11" eb="13">
      <t>トウロク</t>
    </rPh>
    <rPh sb="13" eb="15">
      <t>サクセイ</t>
    </rPh>
    <rPh sb="16" eb="17">
      <t>サキ</t>
    </rPh>
    <rPh sb="18" eb="20">
      <t>シンキ</t>
    </rPh>
    <rPh sb="20" eb="22">
      <t>サクセイ</t>
    </rPh>
    <phoneticPr fontId="2"/>
  </si>
  <si>
    <t>（県登録作成を先に新規作成）</t>
  </si>
  <si>
    <t>全角入力(入力規制済）</t>
    <rPh sb="0" eb="2">
      <t>ゼンカク</t>
    </rPh>
    <rPh sb="2" eb="4">
      <t>ニュウリョク</t>
    </rPh>
    <rPh sb="5" eb="7">
      <t>ニュウリョク</t>
    </rPh>
    <rPh sb="7" eb="9">
      <t>キセイ</t>
    </rPh>
    <rPh sb="9" eb="10">
      <t>スミ</t>
    </rPh>
    <phoneticPr fontId="2"/>
  </si>
  <si>
    <t>当ﾌｧｲﾙは、Windows10 Excel 2010 で作成しています。</t>
    <rPh sb="0" eb="1">
      <t>トウ</t>
    </rPh>
    <rPh sb="29" eb="31">
      <t>サクセイ</t>
    </rPh>
    <phoneticPr fontId="2"/>
  </si>
  <si>
    <t>　　　　☆☆☆ 主将の明記はありません。☆☆☆</t>
    <rPh sb="8" eb="10">
      <t>シュショウ</t>
    </rPh>
    <rPh sb="11" eb="13">
      <t>メイキ</t>
    </rPh>
    <phoneticPr fontId="2"/>
  </si>
  <si>
    <r>
      <t>　　 （</t>
    </r>
    <r>
      <rPr>
        <b/>
        <sz val="11"/>
        <color rgb="FFFF00FF"/>
        <rFont val="ＭＳ 明朝"/>
        <family val="1"/>
        <charset val="128"/>
      </rPr>
      <t>提出資料の書式設定、印刷用紙の設定等は、絶対変更しないで下さい</t>
    </r>
    <r>
      <rPr>
        <sz val="11"/>
        <color indexed="12"/>
        <rFont val="ＭＳ 明朝"/>
        <family val="1"/>
        <charset val="128"/>
      </rPr>
      <t>）</t>
    </r>
    <rPh sb="4" eb="8">
      <t>テイシュツシリョウ</t>
    </rPh>
    <rPh sb="9" eb="11">
      <t>ショシキ</t>
    </rPh>
    <rPh sb="11" eb="13">
      <t>セッテイ</t>
    </rPh>
    <rPh sb="14" eb="16">
      <t>インサツ</t>
    </rPh>
    <rPh sb="16" eb="18">
      <t>ヨウシ</t>
    </rPh>
    <rPh sb="19" eb="21">
      <t>セッテイ</t>
    </rPh>
    <rPh sb="21" eb="22">
      <t>トウ</t>
    </rPh>
    <rPh sb="24" eb="26">
      <t>ゼッタイ</t>
    </rPh>
    <rPh sb="26" eb="28">
      <t>ヘンコウ</t>
    </rPh>
    <rPh sb="32" eb="33">
      <t>クダ</t>
    </rPh>
    <phoneticPr fontId="2"/>
  </si>
  <si>
    <r>
      <t xml:space="preserve"> 12. 当ﾌｧｲﾙを自由に改良しても結構ですが、</t>
    </r>
    <r>
      <rPr>
        <b/>
        <sz val="11"/>
        <color indexed="14"/>
        <rFont val="ＭＳ 明朝"/>
        <family val="1"/>
        <charset val="128"/>
      </rPr>
      <t>責任は一切負いません</t>
    </r>
    <r>
      <rPr>
        <sz val="11"/>
        <color indexed="12"/>
        <rFont val="ＭＳ 明朝"/>
        <family val="1"/>
        <charset val="128"/>
      </rPr>
      <t>ので各自の判断で行って下さい。</t>
    </r>
    <rPh sb="5" eb="6">
      <t>トウ</t>
    </rPh>
    <rPh sb="11" eb="13">
      <t>ジユウ</t>
    </rPh>
    <rPh sb="14" eb="16">
      <t>カイリョウ</t>
    </rPh>
    <rPh sb="19" eb="21">
      <t>ケッコウ</t>
    </rPh>
    <rPh sb="25" eb="27">
      <t>セキニン</t>
    </rPh>
    <rPh sb="28" eb="30">
      <t>イッサイ</t>
    </rPh>
    <rPh sb="30" eb="31">
      <t>オ</t>
    </rPh>
    <rPh sb="37" eb="39">
      <t>カクジ</t>
    </rPh>
    <rPh sb="40" eb="42">
      <t>ハンダン</t>
    </rPh>
    <phoneticPr fontId="2"/>
  </si>
  <si>
    <t>※  受講登録番号記入欄の登録番号が不明の方は、各支部事務局へお問合せして下さい。</t>
    <rPh sb="24" eb="27">
      <t>カクシブ</t>
    </rPh>
    <rPh sb="27" eb="30">
      <t>ジムキョク</t>
    </rPh>
    <phoneticPr fontId="2"/>
  </si>
  <si>
    <t>※  受講登録番号記入欄の登録番号が不明の方は、各支部事務局へお問合せして下さい。</t>
    <phoneticPr fontId="2"/>
  </si>
  <si>
    <t>提出は2部です。各支部事務局へ提出して下さい。</t>
    <rPh sb="0" eb="2">
      <t>テイシュツ</t>
    </rPh>
    <rPh sb="4" eb="5">
      <t>ブ</t>
    </rPh>
    <rPh sb="8" eb="11">
      <t>カクシブ</t>
    </rPh>
    <rPh sb="11" eb="14">
      <t>ジムキョク</t>
    </rPh>
    <rPh sb="15" eb="17">
      <t>テイシュツ</t>
    </rPh>
    <rPh sb="19" eb="20">
      <t>クダ</t>
    </rPh>
    <phoneticPr fontId="2"/>
  </si>
  <si>
    <t>スポーツ安全保険加入用紙のコピー（１部）を添付して下さい。</t>
    <rPh sb="4" eb="8">
      <t>アンゼンホケン</t>
    </rPh>
    <rPh sb="8" eb="10">
      <t>カニュウ</t>
    </rPh>
    <rPh sb="10" eb="12">
      <t>ヨウシ</t>
    </rPh>
    <rPh sb="18" eb="19">
      <t>ブ</t>
    </rPh>
    <rPh sb="21" eb="23">
      <t>テンプ</t>
    </rPh>
    <rPh sb="25" eb="26">
      <t>クダ</t>
    </rPh>
    <phoneticPr fontId="2"/>
  </si>
  <si>
    <t>用紙をコピーした物を、必ずチームで保管して下さい。</t>
    <rPh sb="0" eb="2">
      <t>ヨウシ</t>
    </rPh>
    <rPh sb="8" eb="9">
      <t>モノ</t>
    </rPh>
    <rPh sb="11" eb="12">
      <t>カナラ</t>
    </rPh>
    <rPh sb="17" eb="19">
      <t>ホカン</t>
    </rPh>
    <rPh sb="21" eb="22">
      <t>クダ</t>
    </rPh>
    <phoneticPr fontId="2"/>
  </si>
  <si>
    <t>監督30番、コーチ28,29番です。</t>
    <rPh sb="0" eb="2">
      <t>カントク</t>
    </rPh>
    <rPh sb="4" eb="5">
      <t>バン</t>
    </rPh>
    <rPh sb="14" eb="15">
      <t>バン</t>
    </rPh>
    <phoneticPr fontId="2"/>
  </si>
  <si>
    <t>選手背番号登録は 0～99 番まで可能です。</t>
    <rPh sb="0" eb="2">
      <t>センシュ</t>
    </rPh>
    <rPh sb="2" eb="5">
      <t>セバンゴウ</t>
    </rPh>
    <rPh sb="5" eb="7">
      <t>トウロク</t>
    </rPh>
    <rPh sb="17" eb="19">
      <t>カノウ</t>
    </rPh>
    <phoneticPr fontId="2"/>
  </si>
  <si>
    <t>提出は2部です。各支部事務局へ提出して下さい。</t>
    <rPh sb="0" eb="2">
      <t>テイシュツ</t>
    </rPh>
    <rPh sb="4" eb="5">
      <t>ブ</t>
    </rPh>
    <rPh sb="8" eb="14">
      <t>カクシブジムキョク</t>
    </rPh>
    <rPh sb="15" eb="17">
      <t>テイシュツ</t>
    </rPh>
    <rPh sb="19" eb="20">
      <t>クダ</t>
    </rPh>
    <phoneticPr fontId="2"/>
  </si>
  <si>
    <t>スポーツ安全保険加入用紙のコピー（１部）を添付して下さい。</t>
    <phoneticPr fontId="2"/>
  </si>
  <si>
    <t>令和　 　年　 　月　 　日</t>
    <rPh sb="0" eb="2">
      <t>レイワ</t>
    </rPh>
    <rPh sb="5" eb="6">
      <t>ネン</t>
    </rPh>
    <rPh sb="9" eb="10">
      <t>ツキ</t>
    </rPh>
    <rPh sb="13" eb="14">
      <t>ヒ</t>
    </rPh>
    <phoneticPr fontId="2"/>
  </si>
  <si>
    <t>奥 島 光 晴  殿</t>
    <rPh sb="0" eb="1">
      <t>オク</t>
    </rPh>
    <rPh sb="2" eb="3">
      <t>シマ</t>
    </rPh>
    <rPh sb="4" eb="5">
      <t>ヒカリ</t>
    </rPh>
    <rPh sb="6" eb="7">
      <t>ハレ</t>
    </rPh>
    <rPh sb="9" eb="10">
      <t>ドノ</t>
    </rPh>
    <phoneticPr fontId="2"/>
  </si>
  <si>
    <r>
      <t>平成</t>
    </r>
    <r>
      <rPr>
        <sz val="11"/>
        <rFont val="ＭＳ 明朝"/>
        <family val="1"/>
        <charset val="128"/>
      </rPr>
      <t>3</t>
    </r>
    <r>
      <rPr>
        <sz val="11"/>
        <rFont val="ＭＳ 明朝"/>
        <family val="1"/>
        <charset val="128"/>
      </rPr>
      <t>0年＝</t>
    </r>
    <r>
      <rPr>
        <sz val="11"/>
        <rFont val="ＭＳ 明朝"/>
        <family val="1"/>
        <charset val="128"/>
      </rPr>
      <t>201</t>
    </r>
    <r>
      <rPr>
        <sz val="11"/>
        <rFont val="ＭＳ 明朝"/>
        <family val="1"/>
        <charset val="128"/>
      </rPr>
      <t>8年</t>
    </r>
    <rPh sb="0" eb="2">
      <t>ヘイセイ</t>
    </rPh>
    <rPh sb="4" eb="5">
      <t>ネン</t>
    </rPh>
    <rPh sb="10" eb="11">
      <t>ネン</t>
    </rPh>
    <phoneticPr fontId="2"/>
  </si>
  <si>
    <t>修正 2021年2月</t>
    <rPh sb="0" eb="2">
      <t>シュウセイ</t>
    </rPh>
    <rPh sb="7" eb="8">
      <t>ネン</t>
    </rPh>
    <rPh sb="9" eb="10">
      <t>ガツ</t>
    </rPh>
    <phoneticPr fontId="2"/>
  </si>
  <si>
    <t>　1. 当ﾌｧｲﾙには、一部ﾏｸﾛを使っていますので、最初にExcelを開く時は「ﾏｸﾛを有効にする」を</t>
    <rPh sb="4" eb="5">
      <t>トウ</t>
    </rPh>
    <rPh sb="12" eb="14">
      <t>イチブ</t>
    </rPh>
    <rPh sb="18" eb="19">
      <t>ツカ</t>
    </rPh>
    <rPh sb="27" eb="29">
      <t>サイショ</t>
    </rPh>
    <rPh sb="36" eb="37">
      <t>ヒラ</t>
    </rPh>
    <rPh sb="38" eb="39">
      <t>トキ</t>
    </rPh>
    <rPh sb="45" eb="47">
      <t>ユウコウ</t>
    </rPh>
    <phoneticPr fontId="2"/>
  </si>
  <si>
    <r>
      <rPr>
        <b/>
        <sz val="11"/>
        <color rgb="FF0000FF"/>
        <rFont val="ＭＳ 明朝"/>
        <family val="1"/>
        <charset val="128"/>
      </rPr>
      <t>Windows10 Excel 2019</t>
    </r>
    <r>
      <rPr>
        <sz val="11"/>
        <color indexed="12"/>
        <rFont val="ＭＳ 明朝"/>
        <family val="1"/>
        <charset val="128"/>
      </rPr>
      <t xml:space="preserve"> での動作は確認していますが、保存時注意して下さい。 </t>
    </r>
    <rPh sb="23" eb="25">
      <t>ドウサ</t>
    </rPh>
    <rPh sb="26" eb="28">
      <t>カクニン</t>
    </rPh>
    <rPh sb="35" eb="37">
      <t>ホゾン</t>
    </rPh>
    <rPh sb="37" eb="38">
      <t>トキ</t>
    </rPh>
    <rPh sb="38" eb="40">
      <t>チュウイ</t>
    </rPh>
    <rPh sb="42" eb="43">
      <t>クダ</t>
    </rPh>
    <phoneticPr fontId="2"/>
  </si>
  <si>
    <t>修正　2021年2月</t>
    <rPh sb="0" eb="2">
      <t>シュウセイ</t>
    </rPh>
    <rPh sb="7" eb="8">
      <t>ネン</t>
    </rPh>
    <rPh sb="9" eb="10">
      <t>ガツ</t>
    </rPh>
    <phoneticPr fontId="2"/>
  </si>
  <si>
    <r>
      <rPr>
        <b/>
        <sz val="11"/>
        <color rgb="FF0000FF"/>
        <rFont val="ＭＳ 明朝"/>
        <family val="1"/>
        <charset val="128"/>
      </rPr>
      <t xml:space="preserve">Windows10 Excel 2019 </t>
    </r>
    <r>
      <rPr>
        <sz val="11"/>
        <color indexed="12"/>
        <rFont val="ＭＳ 明朝"/>
        <family val="1"/>
        <charset val="128"/>
      </rPr>
      <t xml:space="preserve">での動作は確認していますが、保存時注意して下さい。 </t>
    </r>
    <rPh sb="23" eb="25">
      <t>ドウサ</t>
    </rPh>
    <rPh sb="26" eb="28">
      <t>カクニン</t>
    </rPh>
    <rPh sb="35" eb="37">
      <t>ホゾン</t>
    </rPh>
    <rPh sb="37" eb="38">
      <t>トキ</t>
    </rPh>
    <rPh sb="38" eb="40">
      <t>チュウイ</t>
    </rPh>
    <rPh sb="42" eb="43">
      <t>クダ</t>
    </rPh>
    <phoneticPr fontId="2"/>
  </si>
  <si>
    <t>　　　　☆☆☆主将の明記はありません。☆☆☆</t>
    <rPh sb="7" eb="9">
      <t>シュショウ</t>
    </rPh>
    <rPh sb="10" eb="12">
      <t>メイキ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</si>
</sst>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 \ yy&quot; 才&quot;"/>
    <numFmt numFmtId="178" formatCode="yy&quot;才&quot;"/>
    <numFmt numFmtId="179" formatCode="yy"/>
    <numFmt numFmtId="180" formatCode="&quot;NO. &quot;00000"/>
    <numFmt numFmtId="181" formatCode="yyyy"/>
    <numFmt numFmtId="182" formatCode="0_ "/>
  </numFmts>
  <fonts count="72"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10"/>
      <color indexed="12"/>
      <name val="ＭＳ 明朝"/>
      <family val="1"/>
      <charset val="128"/>
    </font>
    <font>
      <b/>
      <sz val="11"/>
      <color indexed="12"/>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1"/>
      <color indexed="14"/>
      <name val="ＭＳ 明朝"/>
      <family val="1"/>
      <charset val="128"/>
    </font>
    <font>
      <sz val="11"/>
      <name val="ＭＳ 明朝"/>
      <family val="1"/>
      <charset val="128"/>
    </font>
    <font>
      <b/>
      <sz val="12"/>
      <color indexed="12"/>
      <name val="ＭＳ 明朝"/>
      <family val="1"/>
      <charset val="128"/>
    </font>
    <font>
      <sz val="12"/>
      <color indexed="17"/>
      <name val="ＭＳ 明朝"/>
      <family val="1"/>
      <charset val="128"/>
    </font>
    <font>
      <sz val="11"/>
      <color indexed="17"/>
      <name val="ＭＳ 明朝"/>
      <family val="1"/>
      <charset val="128"/>
    </font>
    <font>
      <b/>
      <sz val="18"/>
      <name val="ＭＳ ゴシック"/>
      <family val="3"/>
      <charset val="128"/>
    </font>
    <font>
      <sz val="12"/>
      <name val="ＭＳ ゴシック"/>
      <family val="3"/>
      <charset val="128"/>
    </font>
    <font>
      <sz val="11"/>
      <name val="ＭＳ ゴシック"/>
      <family val="3"/>
      <charset val="128"/>
    </font>
    <font>
      <sz val="14"/>
      <color indexed="10"/>
      <name val="ＭＳ 明朝"/>
      <family val="1"/>
      <charset val="128"/>
    </font>
    <font>
      <sz val="16"/>
      <color indexed="12"/>
      <name val="ＭＳ 明朝"/>
      <family val="1"/>
      <charset val="128"/>
    </font>
    <font>
      <sz val="12"/>
      <color indexed="14"/>
      <name val="ＭＳ 明朝"/>
      <family val="1"/>
      <charset val="128"/>
    </font>
    <font>
      <sz val="14"/>
      <name val="ＭＳ ゴシック"/>
      <family val="3"/>
      <charset val="128"/>
    </font>
    <font>
      <sz val="12"/>
      <color indexed="10"/>
      <name val="ＭＳ 明朝"/>
      <family val="1"/>
      <charset val="128"/>
    </font>
    <font>
      <b/>
      <sz val="14"/>
      <name val="ＭＳ 明朝"/>
      <family val="1"/>
      <charset val="128"/>
    </font>
    <font>
      <sz val="14"/>
      <color indexed="53"/>
      <name val="ＭＳ 明朝"/>
      <family val="1"/>
      <charset val="128"/>
    </font>
    <font>
      <sz val="8"/>
      <name val="ＭＳ 明朝"/>
      <family val="1"/>
      <charset val="128"/>
    </font>
    <font>
      <sz val="9"/>
      <name val="ＭＳ ゴシック"/>
      <family val="3"/>
      <charset val="128"/>
    </font>
    <font>
      <b/>
      <sz val="14"/>
      <name val="HG明朝B"/>
      <family val="1"/>
      <charset val="128"/>
    </font>
    <font>
      <b/>
      <sz val="14"/>
      <color indexed="12"/>
      <name val="ＭＳ 明朝"/>
      <family val="1"/>
      <charset val="128"/>
    </font>
    <font>
      <b/>
      <sz val="12"/>
      <color indexed="60"/>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9"/>
      <color indexed="12"/>
      <name val="ＭＳ Ｐゴシック"/>
      <family val="3"/>
      <charset val="128"/>
    </font>
    <font>
      <sz val="11"/>
      <color indexed="10"/>
      <name val="ＭＳ 明朝"/>
      <family val="1"/>
      <charset val="128"/>
    </font>
    <font>
      <sz val="11"/>
      <color indexed="14"/>
      <name val="ＭＳ 明朝"/>
      <family val="1"/>
      <charset val="128"/>
    </font>
    <font>
      <sz val="10"/>
      <color indexed="17"/>
      <name val="ＭＳ 明朝"/>
      <family val="1"/>
      <charset val="128"/>
    </font>
    <font>
      <sz val="9"/>
      <color indexed="12"/>
      <name val="ＭＳ 明朝"/>
      <family val="1"/>
      <charset val="128"/>
    </font>
    <font>
      <sz val="12"/>
      <color indexed="60"/>
      <name val="ＭＳ 明朝"/>
      <family val="1"/>
      <charset val="128"/>
    </font>
    <font>
      <b/>
      <sz val="12"/>
      <color indexed="17"/>
      <name val="ＭＳ 明朝"/>
      <family val="1"/>
      <charset val="128"/>
    </font>
    <font>
      <sz val="11"/>
      <color indexed="16"/>
      <name val="ＭＳ 明朝"/>
      <family val="1"/>
      <charset val="128"/>
    </font>
    <font>
      <sz val="12"/>
      <color indexed="16"/>
      <name val="ＭＳ 明朝"/>
      <family val="1"/>
      <charset val="128"/>
    </font>
    <font>
      <sz val="14"/>
      <color indexed="17"/>
      <name val="ＭＳ 明朝"/>
      <family val="1"/>
      <charset val="128"/>
    </font>
    <font>
      <sz val="9"/>
      <color indexed="17"/>
      <name val="ＭＳ 明朝"/>
      <family val="1"/>
      <charset val="128"/>
    </font>
    <font>
      <sz val="10"/>
      <color indexed="14"/>
      <name val="ＭＳ 明朝"/>
      <family val="1"/>
      <charset val="128"/>
    </font>
    <font>
      <b/>
      <sz val="11"/>
      <name val="ＭＳ 明朝"/>
      <family val="1"/>
      <charset val="128"/>
    </font>
    <font>
      <sz val="16"/>
      <color indexed="14"/>
      <name val="ＭＳ 明朝"/>
      <family val="1"/>
      <charset val="128"/>
    </font>
    <font>
      <sz val="9"/>
      <color indexed="14"/>
      <name val="ＭＳ 明朝"/>
      <family val="1"/>
      <charset val="128"/>
    </font>
    <font>
      <sz val="9"/>
      <name val="ＭＳ Ｐ明朝"/>
      <family val="1"/>
      <charset val="128"/>
    </font>
    <font>
      <sz val="9"/>
      <name val="ＭＳ Ｐゴシック"/>
      <family val="3"/>
      <charset val="128"/>
    </font>
    <font>
      <b/>
      <sz val="10"/>
      <color indexed="17"/>
      <name val="ＭＳ 明朝"/>
      <family val="1"/>
      <charset val="128"/>
    </font>
    <font>
      <b/>
      <sz val="9"/>
      <color indexed="12"/>
      <name val="ＭＳ 明朝"/>
      <family val="1"/>
      <charset val="128"/>
    </font>
    <font>
      <b/>
      <sz val="12"/>
      <color indexed="14"/>
      <name val="ＭＳ 明朝"/>
      <family val="1"/>
      <charset val="128"/>
    </font>
    <font>
      <b/>
      <sz val="10"/>
      <color indexed="14"/>
      <name val="ＭＳ 明朝"/>
      <family val="1"/>
      <charset val="128"/>
    </font>
    <font>
      <b/>
      <sz val="9"/>
      <color indexed="17"/>
      <name val="ＭＳ 明朝"/>
      <family val="1"/>
      <charset val="128"/>
    </font>
    <font>
      <b/>
      <sz val="11"/>
      <color rgb="FFFF00FF"/>
      <name val="ＭＳ 明朝"/>
      <family val="1"/>
      <charset val="128"/>
    </font>
    <font>
      <b/>
      <sz val="11"/>
      <color indexed="17"/>
      <name val="ＭＳ 明朝"/>
      <family val="1"/>
      <charset val="128"/>
    </font>
    <font>
      <b/>
      <sz val="11"/>
      <color rgb="FF00B050"/>
      <name val="ＭＳ 明朝"/>
      <family val="1"/>
      <charset val="128"/>
    </font>
    <font>
      <sz val="11"/>
      <color rgb="FF00B050"/>
      <name val="ＭＳ 明朝"/>
      <family val="1"/>
      <charset val="128"/>
    </font>
    <font>
      <b/>
      <sz val="10"/>
      <name val="ＭＳ 明朝"/>
      <family val="1"/>
      <charset val="128"/>
    </font>
    <font>
      <b/>
      <sz val="10"/>
      <color indexed="12"/>
      <name val="ＭＳ 明朝"/>
      <family val="1"/>
      <charset val="128"/>
    </font>
    <font>
      <b/>
      <sz val="12"/>
      <color indexed="16"/>
      <name val="ＭＳ 明朝"/>
      <family val="1"/>
      <charset val="128"/>
    </font>
    <font>
      <b/>
      <sz val="11"/>
      <color indexed="16"/>
      <name val="ＭＳ 明朝"/>
      <family val="1"/>
      <charset val="128"/>
    </font>
    <font>
      <b/>
      <sz val="11"/>
      <color indexed="21"/>
      <name val="ＭＳ 明朝"/>
      <family val="1"/>
      <charset val="128"/>
    </font>
    <font>
      <b/>
      <sz val="10"/>
      <color indexed="21"/>
      <name val="ＭＳ 明朝"/>
      <family val="1"/>
      <charset val="128"/>
    </font>
    <font>
      <sz val="11"/>
      <color rgb="FFFF0000"/>
      <name val="HG明朝E"/>
      <family val="1"/>
      <charset val="128"/>
    </font>
    <font>
      <b/>
      <sz val="11"/>
      <color rgb="FFFF0000"/>
      <name val="ＭＳ 明朝"/>
      <family val="1"/>
      <charset val="128"/>
    </font>
    <font>
      <b/>
      <sz val="9"/>
      <color indexed="81"/>
      <name val="ＭＳ Ｐゴシック"/>
      <family val="3"/>
      <charset val="128"/>
    </font>
    <font>
      <b/>
      <sz val="11"/>
      <color rgb="FF0000FF"/>
      <name val="ＭＳ 明朝"/>
      <family val="1"/>
      <charset val="128"/>
    </font>
  </fonts>
  <fills count="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31"/>
        <bgColor indexed="64"/>
      </patternFill>
    </fill>
  </fills>
  <borders count="79">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medium">
        <color indexed="12"/>
      </left>
      <right/>
      <top/>
      <bottom/>
      <diagonal/>
    </border>
    <border>
      <left/>
      <right style="medium">
        <color indexed="12"/>
      </right>
      <top/>
      <bottom/>
      <diagonal/>
    </border>
    <border>
      <left/>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top style="thin">
        <color indexed="64"/>
      </top>
      <bottom style="thin">
        <color indexed="64"/>
      </bottom>
      <diagonal/>
    </border>
    <border>
      <left/>
      <right/>
      <top style="dashDot">
        <color indexed="64"/>
      </top>
      <bottom/>
      <diagonal/>
    </border>
    <border>
      <left/>
      <right/>
      <top/>
      <bottom style="dashDot">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12"/>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853">
    <xf numFmtId="0" fontId="0" fillId="0" borderId="0" xfId="0">
      <alignment vertical="center"/>
    </xf>
    <xf numFmtId="0" fontId="0" fillId="0" borderId="0" xfId="0" applyAlignment="1">
      <alignment horizontal="distributed" vertical="center" justifyLastLine="1"/>
    </xf>
    <xf numFmtId="0" fontId="0" fillId="0" borderId="0" xfId="0" applyBorder="1">
      <alignment vertical="center"/>
    </xf>
    <xf numFmtId="0" fontId="0" fillId="0" borderId="0" xfId="0" applyBorder="1" applyAlignment="1">
      <alignment horizontal="center" vertical="center"/>
    </xf>
    <xf numFmtId="0" fontId="4" fillId="2" borderId="1" xfId="0" applyFont="1" applyFill="1" applyBorder="1" applyAlignment="1">
      <alignment horizontal="right" vertical="center"/>
    </xf>
    <xf numFmtId="0" fontId="0" fillId="2" borderId="2" xfId="0" applyFill="1" applyBorder="1" applyAlignment="1">
      <alignment vertical="center"/>
    </xf>
    <xf numFmtId="49" fontId="0" fillId="3" borderId="3" xfId="0" applyNumberFormat="1" applyFill="1" applyBorder="1" applyAlignment="1" applyProtection="1">
      <alignment horizontal="left" vertical="center"/>
      <protection locked="0"/>
    </xf>
    <xf numFmtId="0" fontId="0" fillId="3" borderId="4" xfId="0" applyFill="1" applyBorder="1">
      <alignment vertical="center"/>
    </xf>
    <xf numFmtId="0" fontId="6" fillId="0" borderId="0" xfId="0" applyFont="1" applyAlignment="1">
      <alignment horizontal="center" vertical="center"/>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5" xfId="0" applyFill="1" applyBorder="1" applyAlignment="1" applyProtection="1">
      <alignment horizontal="left" vertical="center" shrinkToFit="1"/>
      <protection locked="0"/>
    </xf>
    <xf numFmtId="0" fontId="0" fillId="3" borderId="8"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xf>
    <xf numFmtId="49" fontId="0" fillId="3" borderId="4" xfId="0" applyNumberFormat="1" applyFill="1" applyBorder="1" applyAlignment="1" applyProtection="1">
      <alignment horizontal="center" vertical="center"/>
      <protection locked="0"/>
    </xf>
    <xf numFmtId="49" fontId="0" fillId="3" borderId="9" xfId="0" applyNumberFormat="1" applyFill="1" applyBorder="1" applyAlignment="1" applyProtection="1">
      <alignment horizontal="center" vertical="center"/>
      <protection locked="0"/>
    </xf>
    <xf numFmtId="0" fontId="0" fillId="0" borderId="0" xfId="0" applyAlignment="1">
      <alignment horizontal="left" vertical="center"/>
    </xf>
    <xf numFmtId="0" fontId="0" fillId="2" borderId="10" xfId="0" applyFill="1" applyBorder="1">
      <alignment vertical="center"/>
    </xf>
    <xf numFmtId="0" fontId="4" fillId="2" borderId="2"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protection locked="0"/>
    </xf>
    <xf numFmtId="0" fontId="0" fillId="3" borderId="14" xfId="0" applyFill="1" applyBorder="1" applyAlignment="1" applyProtection="1">
      <alignment vertical="center" shrinkToFit="1"/>
      <protection locked="0"/>
    </xf>
    <xf numFmtId="0" fontId="0" fillId="3" borderId="17" xfId="0" applyFill="1" applyBorder="1" applyAlignment="1" applyProtection="1">
      <alignment horizontal="left" vertical="center"/>
      <protection locked="0"/>
    </xf>
    <xf numFmtId="0" fontId="0" fillId="4" borderId="15" xfId="0" applyFill="1" applyBorder="1">
      <alignment vertical="center"/>
    </xf>
    <xf numFmtId="176" fontId="4" fillId="3" borderId="16" xfId="0" applyNumberFormat="1" applyFont="1" applyFill="1" applyBorder="1" applyAlignment="1" applyProtection="1">
      <alignment horizontal="left" vertical="center" shrinkToFit="1"/>
      <protection locked="0"/>
    </xf>
    <xf numFmtId="178" fontId="0" fillId="4" borderId="16" xfId="0" applyNumberFormat="1" applyFill="1" applyBorder="1" applyAlignment="1">
      <alignment horizontal="center" vertical="center"/>
    </xf>
    <xf numFmtId="0" fontId="0" fillId="3" borderId="18" xfId="0" applyFill="1" applyBorder="1" applyAlignment="1" applyProtection="1">
      <alignment horizontal="center" vertical="center" shrinkToFit="1"/>
      <protection locked="0"/>
    </xf>
    <xf numFmtId="0" fontId="0" fillId="3" borderId="19"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left" vertical="center"/>
      <protection locked="0"/>
    </xf>
    <xf numFmtId="0" fontId="0" fillId="4" borderId="19" xfId="0" applyFill="1" applyBorder="1">
      <alignment vertical="center"/>
    </xf>
    <xf numFmtId="178" fontId="0" fillId="4" borderId="20" xfId="0" applyNumberFormat="1" applyFill="1" applyBorder="1" applyAlignment="1">
      <alignment horizontal="center" vertical="center"/>
    </xf>
    <xf numFmtId="0" fontId="10" fillId="4" borderId="20" xfId="0"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4" fillId="3" borderId="22" xfId="0" applyNumberFormat="1" applyFont="1" applyFill="1" applyBorder="1" applyAlignment="1" applyProtection="1">
      <alignment horizontal="left" vertical="center" shrinkToFit="1"/>
      <protection locked="0"/>
    </xf>
    <xf numFmtId="0" fontId="3" fillId="0" borderId="3" xfId="0" applyFont="1" applyBorder="1">
      <alignment vertical="center"/>
    </xf>
    <xf numFmtId="0" fontId="9" fillId="3" borderId="16"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0" fillId="0" borderId="0" xfId="0" applyAlignment="1">
      <alignment vertical="center" shrinkToFit="1"/>
    </xf>
    <xf numFmtId="0" fontId="1" fillId="0" borderId="0" xfId="0" applyFont="1" applyAlignment="1">
      <alignment vertical="center" shrinkToFit="1"/>
    </xf>
    <xf numFmtId="0" fontId="12" fillId="0" borderId="0" xfId="0" applyFont="1" applyAlignment="1">
      <alignment vertical="center"/>
    </xf>
    <xf numFmtId="0" fontId="0" fillId="3" borderId="15" xfId="0" applyFill="1" applyBorder="1" applyAlignment="1" applyProtection="1">
      <alignment horizontal="left" vertical="center" shrinkToFit="1"/>
      <protection locked="0"/>
    </xf>
    <xf numFmtId="0" fontId="0" fillId="3" borderId="19" xfId="0" applyFill="1" applyBorder="1" applyAlignment="1" applyProtection="1">
      <alignment horizontal="left" vertical="center" shrinkToFit="1"/>
      <protection locked="0"/>
    </xf>
    <xf numFmtId="0" fontId="0" fillId="3" borderId="5" xfId="0" applyFill="1" applyBorder="1" applyAlignment="1" applyProtection="1">
      <alignment horizontal="center" vertical="center"/>
      <protection locked="0"/>
    </xf>
    <xf numFmtId="0" fontId="0" fillId="4" borderId="18" xfId="0" applyFill="1" applyBorder="1" applyAlignment="1" applyProtection="1">
      <alignment vertical="center" shrinkToFit="1"/>
    </xf>
    <xf numFmtId="0" fontId="5" fillId="0" borderId="0" xfId="0" applyFont="1" applyAlignment="1">
      <alignment horizontal="center" vertical="center"/>
    </xf>
    <xf numFmtId="0" fontId="10" fillId="0" borderId="0" xfId="0" applyFont="1" applyAlignment="1">
      <alignment vertical="center"/>
    </xf>
    <xf numFmtId="0" fontId="5" fillId="0" borderId="0" xfId="0" applyFont="1">
      <alignment vertical="center"/>
    </xf>
    <xf numFmtId="0" fontId="1"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3" fillId="2" borderId="3" xfId="0" applyFont="1" applyFill="1" applyBorder="1" applyAlignment="1">
      <alignment horizontal="center" vertical="center"/>
    </xf>
    <xf numFmtId="0" fontId="8" fillId="0" borderId="0" xfId="0" applyFont="1" applyAlignment="1">
      <alignment horizontal="center" vertical="center"/>
    </xf>
    <xf numFmtId="0" fontId="1" fillId="0" borderId="4" xfId="0" applyFont="1" applyBorder="1" applyAlignment="1">
      <alignment horizontal="right" vertical="center"/>
    </xf>
    <xf numFmtId="0" fontId="13" fillId="4" borderId="20" xfId="0" applyFont="1" applyFill="1" applyBorder="1" applyAlignment="1">
      <alignment horizontal="center" vertical="center"/>
    </xf>
    <xf numFmtId="0" fontId="13" fillId="4" borderId="20" xfId="0" applyFont="1" applyFill="1" applyBorder="1">
      <alignment vertical="center"/>
    </xf>
    <xf numFmtId="0" fontId="8" fillId="0" borderId="0" xfId="0" applyFont="1" applyAlignment="1">
      <alignment horizontal="left" vertical="center"/>
    </xf>
    <xf numFmtId="0" fontId="5" fillId="0" borderId="0" xfId="0" applyFont="1" applyFill="1" applyBorder="1" applyAlignment="1">
      <alignment horizontal="left" vertical="center"/>
    </xf>
    <xf numFmtId="49" fontId="5" fillId="0" borderId="0" xfId="0" applyNumberFormat="1" applyFont="1" applyAlignment="1">
      <alignment horizontal="center" vertical="center"/>
    </xf>
    <xf numFmtId="0" fontId="9" fillId="4" borderId="20" xfId="0" applyFont="1" applyFill="1" applyBorder="1" applyAlignment="1">
      <alignment horizontal="center" vertical="center"/>
    </xf>
    <xf numFmtId="0" fontId="18" fillId="0" borderId="0" xfId="0" applyFont="1">
      <alignment vertical="center"/>
    </xf>
    <xf numFmtId="58" fontId="19" fillId="0" borderId="0" xfId="0" applyNumberFormat="1" applyFont="1" applyBorder="1" applyAlignment="1">
      <alignment horizontal="distributed" justifyLastLine="1" shrinkToFit="1"/>
    </xf>
    <xf numFmtId="58" fontId="19" fillId="0" borderId="0" xfId="0" applyNumberFormat="1" applyFont="1" applyBorder="1" applyAlignment="1">
      <alignment horizontal="center" justifyLastLine="1" shrinkToFit="1"/>
    </xf>
    <xf numFmtId="58" fontId="18" fillId="0" borderId="0" xfId="0" applyNumberFormat="1" applyFont="1" applyBorder="1" applyAlignment="1">
      <alignment horizontal="right" vertical="center"/>
    </xf>
    <xf numFmtId="0" fontId="0" fillId="0" borderId="23" xfId="0" applyBorder="1" applyAlignment="1">
      <alignment vertical="center"/>
    </xf>
    <xf numFmtId="0" fontId="0" fillId="0" borderId="0" xfId="0" applyAlignment="1">
      <alignment vertical="center"/>
    </xf>
    <xf numFmtId="0" fontId="0" fillId="0" borderId="24" xfId="0" applyBorder="1" applyAlignment="1">
      <alignment vertical="center"/>
    </xf>
    <xf numFmtId="0" fontId="18" fillId="0" borderId="25" xfId="0" applyFont="1" applyBorder="1" applyAlignment="1">
      <alignment horizontal="left" vertical="center" shrinkToFit="1"/>
    </xf>
    <xf numFmtId="0" fontId="3" fillId="0" borderId="25" xfId="0" applyFont="1" applyBorder="1" applyAlignment="1"/>
    <xf numFmtId="0" fontId="18" fillId="0" borderId="25" xfId="0" applyFont="1" applyBorder="1" applyAlignment="1" applyProtection="1">
      <alignment horizontal="left" vertical="center"/>
      <protection hidden="1"/>
    </xf>
    <xf numFmtId="0" fontId="18" fillId="0" borderId="25"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4" xfId="0" applyFont="1" applyBorder="1" applyAlignment="1">
      <alignment horizontal="left" vertical="center" shrinkToFit="1"/>
    </xf>
    <xf numFmtId="0" fontId="4" fillId="0" borderId="0" xfId="0" applyFont="1" applyBorder="1" applyAlignment="1">
      <alignment vertical="center"/>
    </xf>
    <xf numFmtId="0" fontId="1" fillId="0" borderId="0" xfId="0" applyFont="1" applyBorder="1" applyAlignment="1" applyProtection="1">
      <alignment horizontal="left" vertical="center" shrinkToFit="1"/>
      <protection hidden="1"/>
    </xf>
    <xf numFmtId="0" fontId="1" fillId="0" borderId="0" xfId="0" applyFont="1" applyBorder="1" applyAlignment="1">
      <alignment horizontal="center" vertical="center" shrinkToFit="1"/>
    </xf>
    <xf numFmtId="0" fontId="9" fillId="0" borderId="0" xfId="0" applyFont="1" applyBorder="1" applyAlignment="1">
      <alignment horizontal="center" vertical="center" justifyLastLine="1"/>
    </xf>
    <xf numFmtId="0" fontId="18" fillId="0" borderId="0" xfId="0" applyFont="1" applyBorder="1" applyAlignment="1">
      <alignment horizontal="left" vertical="center" shrinkToFit="1"/>
    </xf>
    <xf numFmtId="0" fontId="4" fillId="0" borderId="4" xfId="0" applyFont="1" applyBorder="1" applyAlignment="1">
      <alignment vertical="center"/>
    </xf>
    <xf numFmtId="0" fontId="1" fillId="0" borderId="4" xfId="0" applyFont="1" applyBorder="1" applyAlignment="1" applyProtection="1">
      <alignment horizontal="left" vertical="center" shrinkToFit="1"/>
      <protection hidden="1"/>
    </xf>
    <xf numFmtId="0" fontId="0" fillId="0" borderId="25" xfId="0" applyBorder="1">
      <alignment vertical="center"/>
    </xf>
    <xf numFmtId="0" fontId="1" fillId="0" borderId="25" xfId="0" applyFont="1" applyBorder="1" applyAlignment="1">
      <alignment horizontal="center" vertical="center" shrinkToFit="1"/>
    </xf>
    <xf numFmtId="0" fontId="1" fillId="0" borderId="7" xfId="0" applyFont="1" applyBorder="1" applyAlignment="1">
      <alignment horizontal="center" vertical="center" shrinkToFit="1"/>
    </xf>
    <xf numFmtId="0" fontId="9" fillId="0" borderId="25" xfId="0" applyFont="1" applyBorder="1" applyAlignment="1">
      <alignment horizontal="center" vertical="center"/>
    </xf>
    <xf numFmtId="0" fontId="1" fillId="0" borderId="25" xfId="0" applyFont="1" applyBorder="1" applyAlignment="1">
      <alignment vertical="center" shrinkToFit="1"/>
    </xf>
    <xf numFmtId="0" fontId="1" fillId="0" borderId="7" xfId="0" applyFont="1" applyBorder="1" applyAlignment="1">
      <alignment vertical="center" shrinkToFit="1"/>
    </xf>
    <xf numFmtId="0" fontId="1" fillId="0" borderId="0" xfId="0" applyFont="1" applyBorder="1" applyAlignment="1">
      <alignment horizontal="right" vertical="center"/>
    </xf>
    <xf numFmtId="0" fontId="1" fillId="0" borderId="26" xfId="0" applyFont="1" applyBorder="1" applyAlignment="1">
      <alignment horizontal="right"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lignment vertical="center"/>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0" fillId="0" borderId="4" xfId="0" applyBorder="1">
      <alignment vertical="center"/>
    </xf>
    <xf numFmtId="0" fontId="1" fillId="0" borderId="3" xfId="0" applyFont="1" applyBorder="1" applyAlignment="1">
      <alignment horizontal="center" vertical="center" shrinkToFit="1"/>
    </xf>
    <xf numFmtId="0" fontId="1" fillId="0" borderId="10" xfId="0" applyFont="1" applyBorder="1" applyAlignment="1">
      <alignment vertical="center" justifyLastLine="1" shrinkToFit="1"/>
    </xf>
    <xf numFmtId="0" fontId="4" fillId="0" borderId="0" xfId="0" applyFont="1" applyBorder="1" applyAlignment="1">
      <alignment horizontal="distributed" vertical="center" justifyLastLine="1"/>
    </xf>
    <xf numFmtId="0" fontId="1" fillId="0" borderId="21" xfId="0" applyFont="1" applyBorder="1" applyAlignment="1">
      <alignment vertical="center" justifyLastLine="1" shrinkToFit="1"/>
    </xf>
    <xf numFmtId="0" fontId="23" fillId="0" borderId="0" xfId="0" applyFont="1" applyBorder="1" applyAlignment="1">
      <alignment horizontal="distributed" vertical="center" justifyLastLine="1" shrinkToFit="1"/>
    </xf>
    <xf numFmtId="0" fontId="1" fillId="0" borderId="27" xfId="0" applyFont="1" applyBorder="1" applyAlignment="1">
      <alignment vertical="center" justifyLastLine="1" shrinkToFit="1"/>
    </xf>
    <xf numFmtId="0" fontId="11" fillId="0" borderId="0" xfId="0" applyFont="1" applyBorder="1" applyAlignment="1">
      <alignment horizontal="distributed" vertical="center" justifyLastLine="1" shrinkToFit="1"/>
    </xf>
    <xf numFmtId="0" fontId="18" fillId="0" borderId="0" xfId="0" applyFont="1" applyBorder="1">
      <alignment vertical="center"/>
    </xf>
    <xf numFmtId="0" fontId="23" fillId="0" borderId="0"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pplyAlignment="1">
      <alignment horizontal="center" vertical="center" shrinkToFit="1"/>
    </xf>
    <xf numFmtId="0" fontId="0" fillId="0" borderId="0" xfId="0"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distributed" vertical="center" justifyLastLine="1" shrinkToFit="1"/>
    </xf>
    <xf numFmtId="0" fontId="19" fillId="0" borderId="0" xfId="0" applyFont="1" applyBorder="1" applyAlignment="1">
      <alignment horizontal="center" vertical="center"/>
    </xf>
    <xf numFmtId="0" fontId="9" fillId="0" borderId="0" xfId="0" applyFont="1" applyBorder="1" applyAlignment="1">
      <alignment horizontal="left" vertical="center" shrinkToFit="1"/>
    </xf>
    <xf numFmtId="0" fontId="1" fillId="0" borderId="0" xfId="0" applyFont="1" applyBorder="1" applyAlignment="1">
      <alignment horizontal="right" vertical="center" shrinkToFit="1"/>
    </xf>
    <xf numFmtId="0" fontId="3" fillId="0" borderId="0" xfId="0" applyFont="1" applyBorder="1" applyAlignment="1">
      <alignment horizontal="left" vertical="center"/>
    </xf>
    <xf numFmtId="0" fontId="3" fillId="0" borderId="0" xfId="0" applyFont="1" applyBorder="1" applyAlignment="1">
      <alignment horizontal="left"/>
    </xf>
    <xf numFmtId="0" fontId="11" fillId="0" borderId="0" xfId="0" applyFont="1">
      <alignment vertical="center"/>
    </xf>
    <xf numFmtId="0" fontId="8" fillId="0" borderId="0" xfId="0" applyFont="1" applyAlignment="1">
      <alignment vertical="center"/>
    </xf>
    <xf numFmtId="0" fontId="0" fillId="0" borderId="0" xfId="0" applyProtection="1">
      <alignment vertical="center"/>
    </xf>
    <xf numFmtId="0" fontId="3" fillId="0" borderId="28" xfId="0" applyFont="1" applyFill="1" applyBorder="1" applyAlignment="1" applyProtection="1">
      <alignment horizontal="center" vertical="center" textRotation="255" shrinkToFit="1"/>
    </xf>
    <xf numFmtId="0" fontId="3" fillId="0" borderId="0" xfId="0" applyFont="1" applyFill="1" applyBorder="1" applyAlignment="1" applyProtection="1">
      <alignment horizontal="center" vertical="center" textRotation="255" shrinkToFit="1"/>
    </xf>
    <xf numFmtId="0" fontId="9" fillId="0" borderId="0" xfId="0" applyFont="1" applyFill="1" applyBorder="1" applyAlignment="1" applyProtection="1">
      <alignment horizontal="distributed" vertical="center" justifyLastLine="1" shrinkToFit="1"/>
      <protection hidden="1"/>
    </xf>
    <xf numFmtId="0" fontId="9" fillId="0" borderId="0" xfId="0" applyFont="1" applyBorder="1" applyAlignment="1" applyProtection="1">
      <alignment horizontal="center" vertical="center"/>
      <protection hidden="1"/>
    </xf>
    <xf numFmtId="0" fontId="9" fillId="0" borderId="0" xfId="0" applyFont="1" applyProtection="1">
      <alignment vertical="center"/>
    </xf>
    <xf numFmtId="0" fontId="27" fillId="0" borderId="3"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9" fillId="0" borderId="9" xfId="0" applyFont="1" applyFill="1" applyBorder="1" applyAlignment="1" applyProtection="1">
      <alignment horizontal="distributed" vertical="center" shrinkToFit="1"/>
      <protection hidden="1"/>
    </xf>
    <xf numFmtId="0" fontId="0" fillId="0" borderId="3" xfId="0" applyBorder="1">
      <alignment vertical="center"/>
    </xf>
    <xf numFmtId="0" fontId="11" fillId="0" borderId="3"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shrinkToFit="1"/>
      <protection hidden="1"/>
    </xf>
    <xf numFmtId="0" fontId="18" fillId="0" borderId="0" xfId="0" applyFont="1" applyProtection="1">
      <alignment vertical="center"/>
    </xf>
    <xf numFmtId="0" fontId="9" fillId="0" borderId="0" xfId="0" applyFont="1" applyAlignment="1" applyProtection="1">
      <alignment horizontal="left" vertical="center"/>
    </xf>
    <xf numFmtId="58" fontId="9" fillId="0" borderId="0" xfId="0" applyNumberFormat="1" applyFont="1" applyAlignment="1" applyProtection="1">
      <alignment horizontal="left" vertical="center"/>
    </xf>
    <xf numFmtId="0" fontId="9" fillId="0" borderId="0" xfId="0" applyFont="1">
      <alignment vertical="center"/>
    </xf>
    <xf numFmtId="0" fontId="9" fillId="0" borderId="0" xfId="0" applyFont="1" applyFill="1" applyBorder="1" applyAlignment="1" applyProtection="1">
      <alignment horizontal="left" vertical="center"/>
    </xf>
    <xf numFmtId="0" fontId="28"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shrinkToFit="1"/>
      <protection locked="0"/>
    </xf>
    <xf numFmtId="0" fontId="30" fillId="0" borderId="0" xfId="0" applyFont="1" applyAlignment="1">
      <alignment horizontal="center" vertical="center"/>
    </xf>
    <xf numFmtId="0" fontId="31" fillId="0" borderId="0" xfId="0" applyFont="1" applyAlignment="1">
      <alignment horizontal="center" vertical="center"/>
    </xf>
    <xf numFmtId="0" fontId="1" fillId="0" borderId="0" xfId="0" applyFont="1" applyBorder="1" applyAlignment="1">
      <alignment vertical="center" shrinkToFit="1"/>
    </xf>
    <xf numFmtId="0" fontId="9" fillId="0" borderId="10" xfId="0" applyFont="1" applyBorder="1">
      <alignment vertical="center"/>
    </xf>
    <xf numFmtId="0" fontId="9" fillId="0" borderId="25" xfId="0" applyFont="1" applyBorder="1">
      <alignment vertical="center"/>
    </xf>
    <xf numFmtId="0" fontId="9" fillId="0" borderId="29" xfId="0" applyFont="1" applyBorder="1" applyAlignment="1">
      <alignment horizontal="left" vertical="center"/>
    </xf>
    <xf numFmtId="0" fontId="9" fillId="0" borderId="30" xfId="0" applyFont="1" applyBorder="1">
      <alignment vertical="center"/>
    </xf>
    <xf numFmtId="0" fontId="18" fillId="0" borderId="9" xfId="0" applyFont="1" applyBorder="1">
      <alignment vertical="center"/>
    </xf>
    <xf numFmtId="0" fontId="9" fillId="0" borderId="29" xfId="0" applyFont="1" applyBorder="1">
      <alignment vertical="center"/>
    </xf>
    <xf numFmtId="0" fontId="9" fillId="0" borderId="4" xfId="0" applyFont="1" applyBorder="1">
      <alignment vertical="center"/>
    </xf>
    <xf numFmtId="0" fontId="4" fillId="0" borderId="4" xfId="0" applyFont="1" applyBorder="1" applyAlignment="1">
      <alignment vertical="center" shrinkToFit="1"/>
    </xf>
    <xf numFmtId="0" fontId="3" fillId="0" borderId="3" xfId="0" applyFont="1" applyBorder="1" applyAlignment="1">
      <alignment horizontal="center" vertical="center"/>
    </xf>
    <xf numFmtId="0" fontId="3" fillId="0" borderId="3" xfId="0" applyFont="1" applyBorder="1" applyAlignment="1">
      <alignment horizontal="center" vertical="center" shrinkToFit="1"/>
    </xf>
    <xf numFmtId="0" fontId="9" fillId="0" borderId="3" xfId="0" applyFont="1" applyBorder="1" applyAlignment="1">
      <alignment horizontal="center" vertical="center"/>
    </xf>
    <xf numFmtId="0" fontId="9" fillId="0" borderId="3" xfId="0" applyFont="1" applyBorder="1" applyAlignment="1" applyProtection="1">
      <alignment horizontal="center" vertical="center"/>
      <protection hidden="1"/>
    </xf>
    <xf numFmtId="0" fontId="18" fillId="0" borderId="0" xfId="0" applyFont="1" applyAlignment="1">
      <alignment horizontal="center" vertical="center"/>
    </xf>
    <xf numFmtId="0" fontId="34" fillId="0" borderId="0" xfId="0" applyFont="1">
      <alignment vertical="center"/>
    </xf>
    <xf numFmtId="0" fontId="28" fillId="0" borderId="0" xfId="0" applyFont="1">
      <alignment vertical="center"/>
    </xf>
    <xf numFmtId="0" fontId="34" fillId="0" borderId="0" xfId="0" applyFont="1" applyBorder="1">
      <alignment vertical="center"/>
    </xf>
    <xf numFmtId="0" fontId="34" fillId="0" borderId="31" xfId="0" applyFont="1" applyBorder="1">
      <alignment vertical="center"/>
    </xf>
    <xf numFmtId="0" fontId="18" fillId="0" borderId="31" xfId="0" applyFont="1" applyBorder="1">
      <alignment vertical="center"/>
    </xf>
    <xf numFmtId="0" fontId="34" fillId="0" borderId="0" xfId="0" applyFont="1" applyBorder="1" applyAlignment="1">
      <alignment horizontal="center" vertical="center"/>
    </xf>
    <xf numFmtId="0" fontId="28" fillId="0" borderId="0" xfId="0" applyFont="1" applyBorder="1">
      <alignment vertical="center"/>
    </xf>
    <xf numFmtId="0" fontId="18" fillId="0" borderId="32" xfId="0" applyFont="1" applyBorder="1">
      <alignment vertical="center"/>
    </xf>
    <xf numFmtId="0" fontId="0" fillId="3" borderId="9" xfId="0" applyFill="1" applyBorder="1" applyAlignment="1" applyProtection="1">
      <alignment horizontal="left" vertical="center" shrinkToFit="1"/>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15" fillId="0" borderId="0" xfId="0" applyFont="1" applyAlignment="1">
      <alignment horizontal="center" vertical="center"/>
    </xf>
    <xf numFmtId="0" fontId="9" fillId="4" borderId="16" xfId="0" applyFont="1" applyFill="1" applyBorder="1" applyAlignment="1">
      <alignment horizontal="center" vertical="center"/>
    </xf>
    <xf numFmtId="0" fontId="13" fillId="4" borderId="16" xfId="0" applyFont="1" applyFill="1" applyBorder="1">
      <alignment vertical="center"/>
    </xf>
    <xf numFmtId="0" fontId="22" fillId="0" borderId="0" xfId="0" applyFont="1" applyAlignment="1">
      <alignment horizontal="left" vertical="center"/>
    </xf>
    <xf numFmtId="0" fontId="10" fillId="0" borderId="0" xfId="0" applyFont="1" applyAlignment="1">
      <alignment horizontal="left" vertical="center"/>
    </xf>
    <xf numFmtId="0" fontId="1" fillId="0" borderId="10" xfId="0" applyFont="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5" xfId="0" applyFont="1" applyBorder="1">
      <alignment vertical="center"/>
    </xf>
    <xf numFmtId="0" fontId="13" fillId="0" borderId="7" xfId="0" applyFont="1" applyBorder="1">
      <alignment vertical="center"/>
    </xf>
    <xf numFmtId="0" fontId="18" fillId="0" borderId="17" xfId="0" applyFont="1" applyBorder="1" applyAlignment="1">
      <alignment horizontal="center" vertical="center"/>
    </xf>
    <xf numFmtId="0" fontId="9" fillId="0" borderId="21"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10" fillId="0" borderId="0" xfId="0" applyFont="1" applyAlignment="1">
      <alignment horizontal="right" vertical="center"/>
    </xf>
    <xf numFmtId="0" fontId="10" fillId="0" borderId="0" xfId="0" applyFont="1">
      <alignment vertical="center"/>
    </xf>
    <xf numFmtId="0" fontId="0" fillId="0" borderId="0" xfId="0" applyBorder="1" applyProtection="1">
      <alignment vertical="center"/>
    </xf>
    <xf numFmtId="49" fontId="0" fillId="0" borderId="0" xfId="0" applyNumberFormat="1" applyBorder="1" applyAlignment="1" applyProtection="1">
      <alignment horizontal="left" vertical="center"/>
    </xf>
    <xf numFmtId="0" fontId="5" fillId="0" borderId="0" xfId="0" applyFont="1" applyAlignment="1">
      <alignment horizontal="left" vertical="center"/>
    </xf>
    <xf numFmtId="0" fontId="13" fillId="0" borderId="10" xfId="0" applyFont="1" applyBorder="1" applyAlignment="1">
      <alignment horizontal="center"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5" xfId="0" applyFont="1" applyBorder="1">
      <alignment vertical="center"/>
    </xf>
    <xf numFmtId="0" fontId="1" fillId="0" borderId="7" xfId="0" applyFont="1" applyBorder="1">
      <alignment vertical="center"/>
    </xf>
    <xf numFmtId="0" fontId="1" fillId="0" borderId="10" xfId="0" applyFont="1" applyBorder="1">
      <alignment vertical="center"/>
    </xf>
    <xf numFmtId="179" fontId="1" fillId="0" borderId="25" xfId="0" applyNumberFormat="1" applyFont="1" applyBorder="1">
      <alignment vertical="center"/>
    </xf>
    <xf numFmtId="0" fontId="1" fillId="0" borderId="29" xfId="0" applyFont="1" applyBorder="1">
      <alignment vertical="center"/>
    </xf>
    <xf numFmtId="0" fontId="1" fillId="0" borderId="0" xfId="0" applyFont="1" applyBorder="1">
      <alignment vertical="center"/>
    </xf>
    <xf numFmtId="179" fontId="1" fillId="0" borderId="0" xfId="0" applyNumberFormat="1" applyFont="1" applyBorder="1">
      <alignment vertical="center"/>
    </xf>
    <xf numFmtId="0" fontId="1" fillId="0" borderId="26" xfId="0" applyFont="1" applyBorder="1" applyAlignment="1">
      <alignment vertical="center" shrinkToFit="1"/>
    </xf>
    <xf numFmtId="0" fontId="1" fillId="0" borderId="2" xfId="0" applyFont="1" applyBorder="1">
      <alignment vertical="center"/>
    </xf>
    <xf numFmtId="0" fontId="1" fillId="0" borderId="4" xfId="0" applyFont="1" applyBorder="1">
      <alignment vertical="center"/>
    </xf>
    <xf numFmtId="179" fontId="1" fillId="0" borderId="4" xfId="0" applyNumberFormat="1" applyFont="1" applyBorder="1">
      <alignment vertical="center"/>
    </xf>
    <xf numFmtId="0" fontId="1" fillId="0" borderId="4" xfId="0" applyFont="1" applyBorder="1" applyAlignment="1">
      <alignment vertical="center" shrinkToFit="1"/>
    </xf>
    <xf numFmtId="0" fontId="1" fillId="0" borderId="1" xfId="0" applyFont="1" applyBorder="1" applyAlignment="1">
      <alignment vertical="center" shrinkToFit="1"/>
    </xf>
    <xf numFmtId="0" fontId="16" fillId="0" borderId="0" xfId="0" applyFont="1">
      <alignment vertical="center"/>
    </xf>
    <xf numFmtId="0" fontId="37" fillId="0" borderId="0" xfId="0" applyFont="1">
      <alignment vertical="center"/>
    </xf>
    <xf numFmtId="49" fontId="37" fillId="0" borderId="0" xfId="0" applyNumberFormat="1" applyFont="1" applyAlignment="1">
      <alignment horizontal="center" vertical="center"/>
    </xf>
    <xf numFmtId="0" fontId="21" fillId="0" borderId="0" xfId="0" applyFont="1" applyBorder="1" applyAlignment="1">
      <alignment vertical="center"/>
    </xf>
    <xf numFmtId="177" fontId="0" fillId="4" borderId="3" xfId="0" applyNumberFormat="1" applyFill="1" applyBorder="1" applyAlignment="1">
      <alignment horizontal="left" vertical="center" shrinkToFit="1"/>
    </xf>
    <xf numFmtId="0" fontId="37" fillId="0" borderId="0" xfId="0" applyFont="1" applyAlignment="1">
      <alignment vertical="center"/>
    </xf>
    <xf numFmtId="0" fontId="11" fillId="0" borderId="0" xfId="0" applyFont="1" applyAlignment="1">
      <alignment vertical="center"/>
    </xf>
    <xf numFmtId="0" fontId="38" fillId="0" borderId="0" xfId="0" applyFont="1">
      <alignment vertical="center"/>
    </xf>
    <xf numFmtId="49" fontId="5" fillId="0" borderId="0" xfId="0" applyNumberFormat="1" applyFont="1" applyAlignment="1">
      <alignment horizontal="right" vertical="center"/>
    </xf>
    <xf numFmtId="0" fontId="0" fillId="3" borderId="3" xfId="0" applyFill="1" applyBorder="1">
      <alignment vertical="center"/>
    </xf>
    <xf numFmtId="0" fontId="18" fillId="0" borderId="21" xfId="0" applyFont="1" applyBorder="1" applyAlignment="1">
      <alignment horizontal="center" vertical="center"/>
    </xf>
    <xf numFmtId="0" fontId="39" fillId="0" borderId="0" xfId="0" applyFont="1">
      <alignment vertical="center"/>
    </xf>
    <xf numFmtId="0" fontId="6" fillId="0" borderId="0" xfId="0" applyFont="1">
      <alignment vertical="center"/>
    </xf>
    <xf numFmtId="0" fontId="16" fillId="0" borderId="0" xfId="0" applyFont="1" applyAlignment="1">
      <alignment horizontal="center" vertical="center"/>
    </xf>
    <xf numFmtId="0" fontId="1" fillId="0" borderId="3" xfId="0" applyFont="1" applyBorder="1" applyAlignment="1">
      <alignment horizontal="center" vertical="center"/>
    </xf>
    <xf numFmtId="0" fontId="16" fillId="0" borderId="0" xfId="0" applyFont="1" applyAlignment="1">
      <alignment horizontal="left" vertical="center"/>
    </xf>
    <xf numFmtId="0" fontId="1" fillId="0" borderId="3" xfId="0" applyFont="1" applyBorder="1">
      <alignment vertical="center"/>
    </xf>
    <xf numFmtId="0" fontId="3" fillId="0" borderId="0" xfId="0" applyFont="1">
      <alignment vertical="center"/>
    </xf>
    <xf numFmtId="0" fontId="27" fillId="2" borderId="3" xfId="0" applyFont="1" applyFill="1" applyBorder="1" applyAlignment="1">
      <alignment horizontal="center" vertical="center" wrapText="1"/>
    </xf>
    <xf numFmtId="0" fontId="9" fillId="0" borderId="34" xfId="0" applyFont="1" applyBorder="1" applyAlignment="1" applyProtection="1">
      <alignment vertical="center" justifyLastLine="1"/>
      <protection hidden="1"/>
    </xf>
    <xf numFmtId="179" fontId="9" fillId="0" borderId="3" xfId="0" applyNumberFormat="1" applyFont="1" applyBorder="1" applyAlignment="1" applyProtection="1">
      <alignment horizontal="center" vertical="center"/>
      <protection hidden="1"/>
    </xf>
    <xf numFmtId="0" fontId="4" fillId="0" borderId="3" xfId="0" applyFont="1" applyBorder="1" applyAlignment="1">
      <alignment horizontal="center" vertical="center"/>
    </xf>
    <xf numFmtId="0" fontId="16" fillId="0" borderId="0" xfId="0" applyFont="1" applyAlignment="1">
      <alignment vertical="center"/>
    </xf>
    <xf numFmtId="0" fontId="3" fillId="0" borderId="0" xfId="0" applyFont="1" applyAlignment="1">
      <alignment horizontal="left" vertical="center"/>
    </xf>
    <xf numFmtId="14" fontId="1" fillId="0" borderId="0" xfId="0" applyNumberFormat="1" applyFont="1">
      <alignment vertical="center"/>
    </xf>
    <xf numFmtId="0" fontId="1" fillId="0" borderId="0" xfId="0" applyNumberFormat="1" applyFont="1" applyAlignment="1">
      <alignment horizontal="center" vertical="center"/>
    </xf>
    <xf numFmtId="0" fontId="1" fillId="0" borderId="3" xfId="0" applyNumberFormat="1" applyFont="1" applyBorder="1" applyAlignment="1">
      <alignment horizontal="center" vertical="center" shrinkToFit="1"/>
    </xf>
    <xf numFmtId="0" fontId="1" fillId="0" borderId="3" xfId="0" applyNumberFormat="1" applyFont="1" applyBorder="1" applyAlignment="1">
      <alignment horizontal="center" vertical="center"/>
    </xf>
    <xf numFmtId="0" fontId="40" fillId="0" borderId="0" xfId="0" applyFont="1">
      <alignment vertical="center"/>
    </xf>
    <xf numFmtId="0" fontId="5" fillId="0" borderId="0" xfId="0" applyFont="1" applyAlignment="1">
      <alignment vertical="center"/>
    </xf>
    <xf numFmtId="0" fontId="1" fillId="2" borderId="3" xfId="0" applyFont="1" applyFill="1" applyBorder="1" applyAlignment="1">
      <alignment horizontal="center" vertical="center" shrinkToFit="1"/>
    </xf>
    <xf numFmtId="0" fontId="43" fillId="0" borderId="0" xfId="0" applyFont="1">
      <alignment vertical="center"/>
    </xf>
    <xf numFmtId="0" fontId="1" fillId="0" borderId="22" xfId="0" applyFont="1" applyFill="1" applyBorder="1" applyAlignment="1">
      <alignment horizontal="center" vertical="center"/>
    </xf>
    <xf numFmtId="0" fontId="9" fillId="0" borderId="22" xfId="0" applyFont="1" applyFill="1" applyBorder="1" applyAlignment="1">
      <alignment horizontal="center" vertical="center"/>
    </xf>
    <xf numFmtId="0" fontId="1" fillId="0" borderId="22" xfId="0" applyFont="1" applyFill="1" applyBorder="1">
      <alignment vertical="center"/>
    </xf>
    <xf numFmtId="0" fontId="1" fillId="0" borderId="13" xfId="0" applyFont="1" applyFill="1" applyBorder="1" applyAlignment="1">
      <alignment horizontal="center" vertical="center"/>
    </xf>
    <xf numFmtId="182" fontId="1" fillId="0" borderId="3" xfId="0" applyNumberFormat="1" applyFont="1" applyBorder="1">
      <alignment vertical="center"/>
    </xf>
    <xf numFmtId="182" fontId="1" fillId="0" borderId="0" xfId="0" applyNumberFormat="1" applyFont="1" applyBorder="1">
      <alignment vertical="center"/>
    </xf>
    <xf numFmtId="0" fontId="0" fillId="0" borderId="0" xfId="0" applyFill="1" applyBorder="1" applyAlignment="1">
      <alignment horizontal="center" vertical="center"/>
    </xf>
    <xf numFmtId="0" fontId="1" fillId="0" borderId="20" xfId="0" applyFont="1" applyFill="1" applyBorder="1" applyAlignment="1">
      <alignment horizontal="center" vertical="center"/>
    </xf>
    <xf numFmtId="0" fontId="1" fillId="0" borderId="20" xfId="0" applyFont="1" applyBorder="1">
      <alignment vertical="center"/>
    </xf>
    <xf numFmtId="0" fontId="0" fillId="0" borderId="35" xfId="0" applyFill="1" applyBorder="1" applyAlignment="1">
      <alignment horizontal="center" vertical="center"/>
    </xf>
    <xf numFmtId="0" fontId="41" fillId="0" borderId="0" xfId="0" applyFont="1" applyFill="1" applyBorder="1" applyAlignment="1">
      <alignment vertical="center"/>
    </xf>
    <xf numFmtId="0" fontId="13" fillId="0" borderId="20" xfId="0" applyFont="1" applyBorder="1">
      <alignment vertical="center"/>
    </xf>
    <xf numFmtId="0" fontId="25" fillId="0" borderId="0" xfId="0" applyFont="1" applyAlignment="1" applyProtection="1">
      <alignment vertical="center" shrinkToFit="1"/>
      <protection hidden="1"/>
    </xf>
    <xf numFmtId="0" fontId="9" fillId="0" borderId="30" xfId="0" applyFont="1" applyFill="1" applyBorder="1" applyAlignment="1" applyProtection="1">
      <alignment vertical="center" shrinkToFit="1"/>
      <protection hidden="1"/>
    </xf>
    <xf numFmtId="0" fontId="0" fillId="0" borderId="30" xfId="0" applyBorder="1" applyAlignment="1">
      <alignment vertical="center"/>
    </xf>
    <xf numFmtId="0" fontId="0" fillId="0" borderId="9" xfId="0" applyBorder="1" applyAlignment="1">
      <alignment vertical="center"/>
    </xf>
    <xf numFmtId="0" fontId="0" fillId="0" borderId="34" xfId="0" applyBorder="1">
      <alignment vertical="center"/>
    </xf>
    <xf numFmtId="0" fontId="16" fillId="0" borderId="0" xfId="0" applyFont="1" applyAlignment="1">
      <alignment horizontal="right" vertical="center"/>
    </xf>
    <xf numFmtId="49" fontId="8" fillId="0" borderId="0" xfId="0" applyNumberFormat="1" applyFont="1" applyAlignment="1">
      <alignment horizontal="center" vertical="center"/>
    </xf>
    <xf numFmtId="0" fontId="10" fillId="0" borderId="0" xfId="0" applyFont="1" applyAlignment="1">
      <alignment horizontal="distributed" vertical="center" justifyLastLine="1"/>
    </xf>
    <xf numFmtId="0" fontId="44" fillId="0" borderId="0" xfId="0" applyFont="1" applyAlignment="1">
      <alignment horizontal="distributed" vertical="center" justifyLastLine="1"/>
    </xf>
    <xf numFmtId="0" fontId="45" fillId="0" borderId="0" xfId="0" applyFont="1">
      <alignment vertical="center"/>
    </xf>
    <xf numFmtId="0" fontId="39" fillId="0" borderId="0" xfId="0" applyFont="1" applyAlignment="1">
      <alignment horizontal="left" vertical="center"/>
    </xf>
    <xf numFmtId="0" fontId="40" fillId="0" borderId="0" xfId="0" applyFont="1" applyAlignment="1">
      <alignment vertical="center" wrapText="1"/>
    </xf>
    <xf numFmtId="0" fontId="5" fillId="0" borderId="0" xfId="0" applyFont="1" applyAlignment="1">
      <alignment horizontal="right" vertical="center"/>
    </xf>
    <xf numFmtId="0" fontId="7" fillId="0" borderId="4" xfId="0" applyFont="1" applyBorder="1" applyAlignment="1">
      <alignment vertical="center"/>
    </xf>
    <xf numFmtId="0" fontId="9" fillId="0" borderId="22"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46" fillId="0" borderId="0" xfId="0" applyFont="1" applyAlignment="1">
      <alignment vertical="top"/>
    </xf>
    <xf numFmtId="0" fontId="5" fillId="3" borderId="20"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1" fillId="3" borderId="2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44" fillId="0" borderId="0" xfId="0" applyFont="1" applyAlignment="1">
      <alignment vertical="center"/>
    </xf>
    <xf numFmtId="0" fontId="9" fillId="3" borderId="16" xfId="0" applyFont="1" applyFill="1" applyBorder="1" applyAlignment="1">
      <alignment horizontal="center" vertical="center"/>
    </xf>
    <xf numFmtId="0" fontId="1" fillId="3" borderId="16" xfId="0" applyFont="1" applyFill="1" applyBorder="1">
      <alignment vertical="center"/>
    </xf>
    <xf numFmtId="0" fontId="1" fillId="3" borderId="20" xfId="0" applyFont="1" applyFill="1" applyBorder="1" applyAlignment="1">
      <alignment horizontal="center" vertical="center"/>
    </xf>
    <xf numFmtId="0" fontId="9" fillId="3" borderId="20" xfId="0" applyFont="1" applyFill="1" applyBorder="1" applyAlignment="1">
      <alignment horizontal="center" vertical="center"/>
    </xf>
    <xf numFmtId="0" fontId="1" fillId="3" borderId="20" xfId="0" applyFont="1" applyFill="1" applyBorder="1">
      <alignment vertical="center"/>
    </xf>
    <xf numFmtId="0" fontId="1" fillId="3" borderId="22" xfId="0" applyFont="1" applyFill="1" applyBorder="1" applyAlignment="1">
      <alignment horizontal="center" vertical="center"/>
    </xf>
    <xf numFmtId="0" fontId="9" fillId="3" borderId="22" xfId="0" applyFont="1" applyFill="1" applyBorder="1" applyAlignment="1">
      <alignment horizontal="center" vertical="center"/>
    </xf>
    <xf numFmtId="0" fontId="1" fillId="3" borderId="22" xfId="0" applyFont="1" applyFill="1" applyBorder="1">
      <alignment vertical="center"/>
    </xf>
    <xf numFmtId="0" fontId="0" fillId="3" borderId="35" xfId="0" applyFill="1" applyBorder="1" applyAlignment="1">
      <alignment horizontal="center" vertical="center"/>
    </xf>
    <xf numFmtId="0" fontId="1" fillId="3" borderId="22" xfId="0" applyFont="1" applyFill="1" applyBorder="1" applyAlignment="1" applyProtection="1">
      <alignment horizontal="center" vertical="center"/>
      <protection locked="0"/>
    </xf>
    <xf numFmtId="181" fontId="0" fillId="0" borderId="0" xfId="0" applyNumberFormat="1">
      <alignment vertical="center"/>
    </xf>
    <xf numFmtId="178" fontId="0" fillId="0" borderId="0" xfId="0" applyNumberFormat="1">
      <alignment vertical="center"/>
    </xf>
    <xf numFmtId="0" fontId="0" fillId="0" borderId="0" xfId="0" applyAlignment="1" applyProtection="1">
      <alignment horizontal="left" vertical="center"/>
      <protection locked="0"/>
    </xf>
    <xf numFmtId="0" fontId="1" fillId="0" borderId="14" xfId="0" applyFont="1" applyBorder="1" applyAlignment="1">
      <alignment horizontal="center" vertical="center"/>
    </xf>
    <xf numFmtId="0" fontId="1" fillId="0" borderId="36" xfId="0" applyFont="1" applyBorder="1">
      <alignment vertical="center"/>
    </xf>
    <xf numFmtId="0" fontId="0" fillId="0" borderId="36" xfId="0" applyBorder="1">
      <alignment vertical="center"/>
    </xf>
    <xf numFmtId="0" fontId="0" fillId="0" borderId="15" xfId="0" applyBorder="1">
      <alignment vertical="center"/>
    </xf>
    <xf numFmtId="0" fontId="1" fillId="0" borderId="18" xfId="0" applyFont="1" applyBorder="1" applyAlignment="1">
      <alignment horizontal="center" vertical="center"/>
    </xf>
    <xf numFmtId="0" fontId="1" fillId="0" borderId="37" xfId="0" applyFont="1" applyBorder="1">
      <alignment vertical="center"/>
    </xf>
    <xf numFmtId="0" fontId="0" fillId="0" borderId="37" xfId="0" applyBorder="1">
      <alignment vertical="center"/>
    </xf>
    <xf numFmtId="0" fontId="0" fillId="0" borderId="19" xfId="0" applyBorder="1">
      <alignment vertical="center"/>
    </xf>
    <xf numFmtId="0" fontId="1" fillId="0" borderId="11" xfId="0" applyFont="1" applyBorder="1" applyAlignment="1">
      <alignment horizontal="center" vertical="center"/>
    </xf>
    <xf numFmtId="0" fontId="1" fillId="0" borderId="38" xfId="0" applyFont="1" applyBorder="1">
      <alignment vertical="center"/>
    </xf>
    <xf numFmtId="0" fontId="0" fillId="0" borderId="38" xfId="0" applyBorder="1">
      <alignment vertical="center"/>
    </xf>
    <xf numFmtId="0" fontId="0" fillId="0" borderId="12" xfId="0" applyBorder="1">
      <alignment vertical="center"/>
    </xf>
    <xf numFmtId="0" fontId="1" fillId="0" borderId="14" xfId="0" applyFont="1" applyBorder="1">
      <alignment vertical="center"/>
    </xf>
    <xf numFmtId="179" fontId="1" fillId="0" borderId="36" xfId="0" applyNumberFormat="1" applyFont="1" applyBorder="1">
      <alignment vertical="center"/>
    </xf>
    <xf numFmtId="0" fontId="1" fillId="0" borderId="36" xfId="0" applyFont="1" applyBorder="1" applyAlignment="1">
      <alignment vertical="center" shrinkToFit="1"/>
    </xf>
    <xf numFmtId="0" fontId="1" fillId="0" borderId="15" xfId="0" applyFont="1" applyBorder="1" applyAlignment="1">
      <alignment vertical="center" shrinkToFit="1"/>
    </xf>
    <xf numFmtId="0" fontId="1" fillId="0" borderId="18" xfId="0" applyFont="1" applyBorder="1">
      <alignment vertical="center"/>
    </xf>
    <xf numFmtId="179" fontId="1" fillId="0" borderId="37" xfId="0" applyNumberFormat="1" applyFont="1" applyBorder="1">
      <alignment vertical="center"/>
    </xf>
    <xf numFmtId="0" fontId="1" fillId="0" borderId="37" xfId="0" applyFont="1" applyBorder="1" applyAlignment="1">
      <alignment vertical="center" shrinkToFit="1"/>
    </xf>
    <xf numFmtId="0" fontId="1" fillId="0" borderId="19" xfId="0" applyFont="1" applyBorder="1" applyAlignment="1">
      <alignment vertical="center" shrinkToFit="1"/>
    </xf>
    <xf numFmtId="0" fontId="1" fillId="0" borderId="11" xfId="0" applyFont="1" applyBorder="1">
      <alignment vertical="center"/>
    </xf>
    <xf numFmtId="179" fontId="1" fillId="0" borderId="38" xfId="0" applyNumberFormat="1" applyFont="1" applyBorder="1">
      <alignment vertical="center"/>
    </xf>
    <xf numFmtId="0" fontId="1" fillId="0" borderId="38" xfId="0" applyFont="1" applyBorder="1" applyAlignment="1">
      <alignment vertical="center" shrinkToFit="1"/>
    </xf>
    <xf numFmtId="0" fontId="1" fillId="0" borderId="12" xfId="0" applyFont="1" applyBorder="1" applyAlignment="1">
      <alignment vertical="center" shrinkToFit="1"/>
    </xf>
    <xf numFmtId="0" fontId="13" fillId="0" borderId="36" xfId="0" applyFont="1" applyBorder="1">
      <alignment vertical="center"/>
    </xf>
    <xf numFmtId="0" fontId="13" fillId="0" borderId="15" xfId="0" applyFont="1" applyBorder="1">
      <alignment vertical="center"/>
    </xf>
    <xf numFmtId="0" fontId="13" fillId="0" borderId="18" xfId="0" applyFont="1" applyBorder="1" applyAlignment="1">
      <alignment horizontal="center" vertical="center"/>
    </xf>
    <xf numFmtId="0" fontId="13" fillId="0" borderId="37" xfId="0" applyFont="1" applyBorder="1">
      <alignment vertical="center"/>
    </xf>
    <xf numFmtId="0" fontId="13" fillId="0" borderId="19" xfId="0" applyFont="1" applyBorder="1">
      <alignment vertical="center"/>
    </xf>
    <xf numFmtId="0" fontId="13" fillId="0" borderId="14" xfId="0" applyFont="1" applyBorder="1">
      <alignment vertical="center"/>
    </xf>
    <xf numFmtId="179" fontId="13" fillId="0" borderId="36" xfId="0" applyNumberFormat="1" applyFont="1" applyBorder="1">
      <alignment vertical="center"/>
    </xf>
    <xf numFmtId="0" fontId="13" fillId="0" borderId="36" xfId="0" applyFont="1" applyBorder="1" applyAlignment="1">
      <alignment vertical="center" shrinkToFit="1"/>
    </xf>
    <xf numFmtId="0" fontId="13" fillId="0" borderId="15" xfId="0" applyFont="1" applyBorder="1" applyAlignment="1">
      <alignment vertical="center" shrinkToFit="1"/>
    </xf>
    <xf numFmtId="0" fontId="13" fillId="0" borderId="18" xfId="0" applyFont="1" applyBorder="1">
      <alignment vertical="center"/>
    </xf>
    <xf numFmtId="179" fontId="13" fillId="0" borderId="37" xfId="0" applyNumberFormat="1" applyFont="1" applyBorder="1">
      <alignment vertical="center"/>
    </xf>
    <xf numFmtId="0" fontId="13" fillId="0" borderId="37" xfId="0" applyFont="1" applyBorder="1" applyAlignment="1">
      <alignment vertical="center" shrinkToFit="1"/>
    </xf>
    <xf numFmtId="0" fontId="13" fillId="0" borderId="19" xfId="0" applyFont="1" applyBorder="1" applyAlignment="1">
      <alignment vertical="center" shrinkToFit="1"/>
    </xf>
    <xf numFmtId="0" fontId="13" fillId="0" borderId="11" xfId="0" applyFont="1" applyBorder="1">
      <alignment vertical="center"/>
    </xf>
    <xf numFmtId="179" fontId="13" fillId="0" borderId="38" xfId="0" applyNumberFormat="1" applyFont="1" applyBorder="1">
      <alignment vertical="center"/>
    </xf>
    <xf numFmtId="0" fontId="13" fillId="0" borderId="38" xfId="0" applyFont="1" applyBorder="1">
      <alignment vertical="center"/>
    </xf>
    <xf numFmtId="0" fontId="13" fillId="0" borderId="38" xfId="0" applyFont="1" applyBorder="1" applyAlignment="1">
      <alignment vertical="center" shrinkToFit="1"/>
    </xf>
    <xf numFmtId="0" fontId="13" fillId="0" borderId="12" xfId="0" applyFont="1" applyBorder="1" applyAlignment="1">
      <alignment vertical="center" shrinkToFit="1"/>
    </xf>
    <xf numFmtId="0" fontId="0" fillId="0" borderId="18" xfId="0" applyBorder="1" applyAlignment="1">
      <alignment horizontal="center" vertical="center"/>
    </xf>
    <xf numFmtId="0" fontId="0" fillId="0" borderId="11" xfId="0" applyBorder="1" applyAlignment="1">
      <alignment horizontal="center" vertical="center"/>
    </xf>
    <xf numFmtId="0" fontId="1" fillId="3" borderId="20" xfId="0" applyFont="1" applyFill="1" applyBorder="1" applyAlignment="1" applyProtection="1">
      <alignment horizontal="center" vertical="center"/>
      <protection locked="0" hidden="1"/>
    </xf>
    <xf numFmtId="0" fontId="9" fillId="3" borderId="22" xfId="0" applyFont="1" applyFill="1" applyBorder="1" applyAlignment="1" applyProtection="1">
      <alignment horizontal="center" vertical="center"/>
      <protection locked="0" hidden="1"/>
    </xf>
    <xf numFmtId="0" fontId="1" fillId="3" borderId="22" xfId="0" applyFont="1" applyFill="1" applyBorder="1" applyAlignment="1" applyProtection="1">
      <alignment horizontal="center" vertical="center"/>
      <protection hidden="1"/>
    </xf>
    <xf numFmtId="0" fontId="42" fillId="0" borderId="0" xfId="0" applyFont="1" applyAlignment="1" applyProtection="1">
      <alignment vertical="center"/>
      <protection hidden="1"/>
    </xf>
    <xf numFmtId="0" fontId="15" fillId="0" borderId="0" xfId="0" applyFont="1" applyAlignment="1" applyProtection="1">
      <alignment vertical="center"/>
      <protection hidden="1"/>
    </xf>
    <xf numFmtId="0" fontId="1" fillId="3" borderId="16"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locked="0" hidden="1"/>
    </xf>
    <xf numFmtId="0" fontId="1" fillId="3" borderId="20" xfId="0" applyFont="1" applyFill="1" applyBorder="1" applyAlignment="1" applyProtection="1">
      <alignment horizontal="center" vertical="center"/>
      <protection hidden="1"/>
    </xf>
    <xf numFmtId="0" fontId="13" fillId="3" borderId="20" xfId="0" applyFont="1" applyFill="1" applyBorder="1" applyAlignment="1" applyProtection="1">
      <alignment horizontal="center" vertical="center"/>
      <protection locked="0" hidden="1"/>
    </xf>
    <xf numFmtId="0" fontId="4" fillId="0" borderId="39" xfId="0" applyFont="1" applyBorder="1" applyAlignment="1">
      <alignment vertical="center"/>
    </xf>
    <xf numFmtId="0" fontId="44" fillId="0" borderId="0" xfId="0" applyFont="1">
      <alignment vertical="center"/>
    </xf>
    <xf numFmtId="0" fontId="45" fillId="0" borderId="0" xfId="0" applyFont="1" applyAlignment="1">
      <alignment horizontal="left" vertical="center"/>
    </xf>
    <xf numFmtId="0" fontId="9" fillId="0" borderId="0" xfId="0" applyNumberFormat="1" applyFont="1" applyFill="1" applyBorder="1">
      <alignment vertical="center"/>
    </xf>
    <xf numFmtId="0" fontId="20" fillId="0" borderId="0" xfId="0" applyFont="1" applyAlignment="1">
      <alignment vertical="center"/>
    </xf>
    <xf numFmtId="0" fontId="9" fillId="0" borderId="0" xfId="0" applyNumberFormat="1" applyFont="1" applyFill="1" applyBorder="1" applyAlignment="1">
      <alignment horizontal="center" vertical="center"/>
    </xf>
    <xf numFmtId="0" fontId="45" fillId="0" borderId="0" xfId="0" applyFont="1" applyAlignment="1">
      <alignment horizontal="center" vertical="center"/>
    </xf>
    <xf numFmtId="0" fontId="9" fillId="0" borderId="3" xfId="0" applyNumberFormat="1" applyFont="1" applyFill="1" applyBorder="1" applyAlignment="1" applyProtection="1">
      <alignment horizontal="center" vertical="center" shrinkToFit="1"/>
      <protection hidden="1"/>
    </xf>
    <xf numFmtId="0" fontId="50" fillId="0" borderId="0" xfId="0" applyFont="1">
      <alignment vertical="center"/>
    </xf>
    <xf numFmtId="0" fontId="13" fillId="0" borderId="0" xfId="0" applyFont="1" applyAlignment="1">
      <alignment horizontal="center" vertical="center" shrinkToFit="1"/>
    </xf>
    <xf numFmtId="0" fontId="14" fillId="3" borderId="22" xfId="0" applyFont="1" applyFill="1" applyBorder="1" applyAlignment="1" applyProtection="1">
      <alignment horizontal="center" vertical="center"/>
      <protection locked="0" hidden="1"/>
    </xf>
    <xf numFmtId="0" fontId="5" fillId="3" borderId="16" xfId="0" applyFont="1" applyFill="1" applyBorder="1" applyAlignment="1">
      <alignment horizontal="center" vertical="center"/>
    </xf>
    <xf numFmtId="0" fontId="5" fillId="3" borderId="22" xfId="0" applyFont="1" applyFill="1" applyBorder="1" applyAlignment="1">
      <alignment horizontal="center" vertical="center"/>
    </xf>
    <xf numFmtId="0" fontId="14" fillId="3" borderId="20" xfId="0" applyFont="1" applyFill="1" applyBorder="1" applyAlignment="1" applyProtection="1">
      <alignment horizontal="center" vertical="center"/>
      <protection hidden="1"/>
    </xf>
    <xf numFmtId="0" fontId="14" fillId="4" borderId="16" xfId="0" applyFont="1" applyFill="1" applyBorder="1" applyAlignment="1" applyProtection="1">
      <alignment horizontal="center" vertical="center"/>
    </xf>
    <xf numFmtId="0" fontId="7" fillId="4" borderId="16" xfId="0" applyFont="1" applyFill="1" applyBorder="1" applyAlignment="1">
      <alignment horizontal="center" vertical="center"/>
    </xf>
    <xf numFmtId="0" fontId="51" fillId="0" borderId="0" xfId="0" applyFont="1">
      <alignment vertical="center"/>
    </xf>
    <xf numFmtId="0" fontId="33" fillId="0" borderId="0" xfId="0" applyFont="1">
      <alignment vertical="center"/>
    </xf>
    <xf numFmtId="0" fontId="54" fillId="0" borderId="0" xfId="0" applyFont="1">
      <alignment vertical="center"/>
    </xf>
    <xf numFmtId="0" fontId="42" fillId="0" borderId="0" xfId="0" applyFont="1">
      <alignment vertical="center"/>
    </xf>
    <xf numFmtId="0" fontId="56" fillId="0" borderId="0" xfId="0" applyFont="1">
      <alignment vertical="center"/>
    </xf>
    <xf numFmtId="0" fontId="57" fillId="0" borderId="0" xfId="0" applyFont="1">
      <alignment vertical="center"/>
    </xf>
    <xf numFmtId="0" fontId="48" fillId="0" borderId="0" xfId="0" applyFont="1">
      <alignment vertical="center"/>
    </xf>
    <xf numFmtId="0" fontId="48" fillId="0" borderId="0" xfId="0" applyFont="1" applyAlignment="1">
      <alignment horizontal="left"/>
    </xf>
    <xf numFmtId="0" fontId="63" fillId="0" borderId="0" xfId="0" applyFont="1">
      <alignment vertical="center"/>
    </xf>
    <xf numFmtId="0" fontId="14" fillId="0" borderId="0" xfId="0" applyFont="1" applyAlignment="1">
      <alignment vertical="center"/>
    </xf>
    <xf numFmtId="0" fontId="14" fillId="0" borderId="0" xfId="0" applyFont="1">
      <alignment vertical="center"/>
    </xf>
    <xf numFmtId="0" fontId="64" fillId="0" borderId="0" xfId="0" applyFont="1">
      <alignment vertical="center"/>
    </xf>
    <xf numFmtId="49" fontId="0" fillId="3" borderId="3" xfId="0" applyNumberFormat="1" applyFont="1" applyFill="1" applyBorder="1" applyAlignment="1" applyProtection="1">
      <alignment horizontal="center" vertical="center"/>
      <protection locked="0"/>
    </xf>
    <xf numFmtId="49" fontId="0" fillId="3" borderId="5" xfId="0" applyNumberFormat="1" applyFont="1" applyFill="1" applyBorder="1" applyAlignment="1" applyProtection="1">
      <alignment horizontal="center" vertical="center"/>
      <protection locked="0"/>
    </xf>
    <xf numFmtId="0" fontId="22" fillId="0" borderId="0" xfId="0" applyFont="1" applyAlignment="1" applyProtection="1">
      <alignment horizontal="left" vertical="center"/>
    </xf>
    <xf numFmtId="49" fontId="7" fillId="0" borderId="0" xfId="0" applyNumberFormat="1" applyFont="1" applyAlignment="1">
      <alignment horizontal="left" vertical="center"/>
    </xf>
    <xf numFmtId="0" fontId="0" fillId="0" borderId="0" xfId="0" applyFont="1">
      <alignment vertical="center"/>
    </xf>
    <xf numFmtId="0" fontId="59" fillId="0" borderId="0" xfId="0" applyFont="1">
      <alignment vertical="center"/>
    </xf>
    <xf numFmtId="0" fontId="67" fillId="0" borderId="0" xfId="0" applyFont="1">
      <alignment vertical="center"/>
    </xf>
    <xf numFmtId="0" fontId="7" fillId="0" borderId="0" xfId="0" applyFont="1" applyAlignment="1">
      <alignment horizontal="left" vertical="center"/>
    </xf>
    <xf numFmtId="0" fontId="5" fillId="0" borderId="0" xfId="0" applyFont="1" applyAlignment="1">
      <alignment vertical="top"/>
    </xf>
    <xf numFmtId="0" fontId="48" fillId="0" borderId="0" xfId="0" applyFont="1" applyAlignment="1">
      <alignment vertical="center" wrapText="1"/>
    </xf>
    <xf numFmtId="0" fontId="1" fillId="3" borderId="43" xfId="0" applyFont="1" applyFill="1" applyBorder="1" applyAlignment="1" applyProtection="1">
      <alignment horizontal="center" vertical="center"/>
      <protection locked="0"/>
    </xf>
    <xf numFmtId="49" fontId="63" fillId="0" borderId="0" xfId="0" applyNumberFormat="1" applyFont="1" applyAlignment="1">
      <alignment horizontal="left" vertical="center"/>
    </xf>
    <xf numFmtId="0" fontId="0" fillId="0" borderId="38" xfId="0" applyFont="1" applyBorder="1">
      <alignment vertical="center"/>
    </xf>
    <xf numFmtId="0" fontId="60" fillId="0" borderId="0" xfId="0" applyFont="1">
      <alignment vertical="center"/>
    </xf>
    <xf numFmtId="0" fontId="60" fillId="0" borderId="0" xfId="0" applyFont="1" applyAlignment="1">
      <alignment horizontal="left" vertical="center"/>
    </xf>
    <xf numFmtId="0" fontId="60"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vertical="center"/>
    </xf>
    <xf numFmtId="0" fontId="0" fillId="3" borderId="9" xfId="0" applyFill="1" applyBorder="1" applyAlignment="1" applyProtection="1">
      <alignment horizontal="center" vertical="center" shrinkToFit="1"/>
      <protection locked="0"/>
    </xf>
    <xf numFmtId="0" fontId="0" fillId="3" borderId="3"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protection locked="0"/>
    </xf>
    <xf numFmtId="0" fontId="0" fillId="2" borderId="3" xfId="0" applyFill="1" applyBorder="1" applyAlignment="1">
      <alignment horizontal="center" vertical="center"/>
    </xf>
    <xf numFmtId="0" fontId="68" fillId="0" borderId="0" xfId="0" applyFont="1" applyAlignment="1">
      <alignment vertical="top"/>
    </xf>
    <xf numFmtId="0" fontId="68" fillId="0" borderId="0" xfId="0" applyFont="1" applyAlignment="1"/>
    <xf numFmtId="0" fontId="53" fillId="0" borderId="0" xfId="0" applyFont="1" applyAlignment="1">
      <alignment vertical="center" wrapText="1"/>
    </xf>
    <xf numFmtId="0" fontId="53" fillId="0" borderId="0" xfId="0" applyFont="1" applyAlignment="1">
      <alignment vertical="center"/>
    </xf>
    <xf numFmtId="0" fontId="69" fillId="0" borderId="0" xfId="0" applyFont="1" applyAlignment="1">
      <alignment horizontal="right" vertical="center"/>
    </xf>
    <xf numFmtId="0" fontId="69" fillId="0" borderId="0" xfId="0" applyFont="1" applyFill="1" applyBorder="1">
      <alignment vertical="center"/>
    </xf>
    <xf numFmtId="0" fontId="69" fillId="0" borderId="0" xfId="0" applyFont="1" applyAlignment="1">
      <alignment horizontal="left" vertical="center"/>
    </xf>
    <xf numFmtId="0" fontId="55" fillId="0" borderId="0" xfId="0" applyFont="1" applyAlignment="1" applyProtection="1">
      <alignment horizontal="left" vertical="center"/>
    </xf>
    <xf numFmtId="0" fontId="5" fillId="0" borderId="0" xfId="0" applyFont="1" applyAlignment="1"/>
    <xf numFmtId="0" fontId="12" fillId="0" borderId="0" xfId="0" applyFont="1">
      <alignment vertical="center"/>
    </xf>
    <xf numFmtId="0" fontId="13" fillId="0" borderId="77" xfId="0" applyFont="1" applyBorder="1">
      <alignment vertical="center"/>
    </xf>
    <xf numFmtId="0" fontId="13" fillId="0" borderId="78" xfId="0" applyFont="1" applyBorder="1">
      <alignment vertical="center"/>
    </xf>
    <xf numFmtId="0" fontId="60"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vertical="center"/>
    </xf>
    <xf numFmtId="0" fontId="62" fillId="0" borderId="0" xfId="0" applyFont="1" applyAlignment="1">
      <alignment horizontal="center" vertical="center"/>
    </xf>
    <xf numFmtId="0" fontId="60" fillId="0" borderId="0" xfId="0" applyFont="1" applyAlignment="1">
      <alignment horizontal="left" vertical="center"/>
    </xf>
    <xf numFmtId="0" fontId="5" fillId="2" borderId="0" xfId="0" applyFont="1" applyFill="1" applyAlignment="1">
      <alignment horizontal="center" vertical="center"/>
    </xf>
    <xf numFmtId="0" fontId="65" fillId="0" borderId="0" xfId="0" applyFont="1" applyAlignment="1">
      <alignment horizontal="center" vertical="center"/>
    </xf>
    <xf numFmtId="0" fontId="43" fillId="0" borderId="0" xfId="0" applyFont="1" applyAlignment="1">
      <alignment horizontal="center" vertical="center"/>
    </xf>
    <xf numFmtId="0" fontId="0" fillId="2" borderId="3" xfId="0" applyFill="1" applyBorder="1" applyAlignment="1">
      <alignment horizontal="distributed" vertical="center" justifyLastLine="1"/>
    </xf>
    <xf numFmtId="0" fontId="0" fillId="2" borderId="3" xfId="0" applyFill="1" applyBorder="1" applyAlignment="1">
      <alignment horizontal="center" vertical="center"/>
    </xf>
    <xf numFmtId="0" fontId="4" fillId="2" borderId="2" xfId="0" applyFont="1" applyFill="1" applyBorder="1" applyAlignment="1">
      <alignment horizontal="right" vertical="center"/>
    </xf>
    <xf numFmtId="0" fontId="4" fillId="2" borderId="1" xfId="0" applyFont="1" applyFill="1" applyBorder="1" applyAlignment="1">
      <alignment horizontal="right" vertical="center"/>
    </xf>
    <xf numFmtId="176" fontId="0" fillId="3" borderId="34" xfId="0" applyNumberFormat="1" applyFill="1" applyBorder="1" applyAlignment="1" applyProtection="1">
      <alignment horizontal="center" vertical="center"/>
      <protection locked="0"/>
    </xf>
    <xf numFmtId="176" fontId="0" fillId="3" borderId="9" xfId="0" applyNumberFormat="1" applyFill="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2" borderId="10" xfId="0" applyFill="1" applyBorder="1" applyAlignment="1">
      <alignment horizontal="center"/>
    </xf>
    <xf numFmtId="0" fontId="0" fillId="2" borderId="7" xfId="0" applyFill="1" applyBorder="1" applyAlignment="1">
      <alignment horizontal="center"/>
    </xf>
    <xf numFmtId="0" fontId="0" fillId="3" borderId="3" xfId="0" applyFill="1" applyBorder="1" applyAlignment="1" applyProtection="1">
      <alignment horizontal="left" vertical="center" shrinkToFit="1"/>
      <protection locked="0"/>
    </xf>
    <xf numFmtId="0" fontId="0" fillId="2" borderId="10" xfId="0" applyFill="1" applyBorder="1" applyAlignment="1">
      <alignment horizontal="distributed" justifyLastLine="1"/>
    </xf>
    <xf numFmtId="0" fontId="0" fillId="2" borderId="7" xfId="0" applyFill="1" applyBorder="1" applyAlignment="1">
      <alignment horizontal="distributed" justifyLastLine="1"/>
    </xf>
    <xf numFmtId="0" fontId="0" fillId="3" borderId="34" xfId="0" applyFill="1" applyBorder="1" applyAlignment="1" applyProtection="1">
      <alignment horizontal="center" vertical="center" shrinkToFit="1"/>
      <protection locked="0"/>
    </xf>
    <xf numFmtId="0" fontId="0" fillId="3" borderId="30"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center" vertical="center"/>
    </xf>
    <xf numFmtId="0" fontId="16" fillId="0" borderId="26" xfId="0" applyFont="1" applyBorder="1" applyAlignment="1">
      <alignment horizontal="center" vertical="center"/>
    </xf>
    <xf numFmtId="176" fontId="5" fillId="5" borderId="2" xfId="0" applyNumberFormat="1" applyFont="1" applyFill="1" applyBorder="1" applyAlignment="1" applyProtection="1">
      <alignment horizontal="center" vertical="center"/>
      <protection hidden="1"/>
    </xf>
    <xf numFmtId="176" fontId="5" fillId="5" borderId="4" xfId="0" applyNumberFormat="1" applyFont="1" applyFill="1" applyBorder="1" applyAlignment="1" applyProtection="1">
      <alignment horizontal="center" vertical="center"/>
      <protection hidden="1"/>
    </xf>
    <xf numFmtId="176" fontId="5" fillId="5" borderId="1" xfId="0" applyNumberFormat="1" applyFont="1" applyFill="1" applyBorder="1" applyAlignment="1" applyProtection="1">
      <alignment horizontal="center" vertical="center"/>
      <protection hidden="1"/>
    </xf>
    <xf numFmtId="0" fontId="5" fillId="5" borderId="10" xfId="0" applyFont="1" applyFill="1" applyBorder="1" applyAlignment="1" applyProtection="1">
      <alignment horizontal="center"/>
    </xf>
    <xf numFmtId="0" fontId="5" fillId="5" borderId="25" xfId="0" applyFont="1" applyFill="1" applyBorder="1" applyAlignment="1" applyProtection="1">
      <alignment horizontal="center"/>
    </xf>
    <xf numFmtId="0" fontId="5" fillId="5" borderId="7" xfId="0" applyFont="1" applyFill="1" applyBorder="1" applyAlignment="1" applyProtection="1">
      <alignment horizontal="center"/>
    </xf>
    <xf numFmtId="0" fontId="8" fillId="0" borderId="0" xfId="0" applyFont="1" applyAlignment="1">
      <alignment horizontal="center" vertical="center"/>
    </xf>
    <xf numFmtId="0" fontId="0" fillId="3" borderId="34"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53" fillId="0" borderId="25" xfId="0" applyFont="1" applyBorder="1" applyAlignment="1">
      <alignment horizontal="left" vertical="center"/>
    </xf>
    <xf numFmtId="0" fontId="1" fillId="0" borderId="0" xfId="0" applyFont="1" applyAlignment="1">
      <alignment horizontal="left" vertical="center"/>
    </xf>
    <xf numFmtId="0" fontId="11" fillId="2" borderId="34" xfId="0" applyFont="1" applyFill="1" applyBorder="1" applyAlignment="1">
      <alignment horizontal="distributed" vertical="center" justifyLastLine="1"/>
    </xf>
    <xf numFmtId="0" fontId="11" fillId="2" borderId="30" xfId="0" applyFont="1" applyFill="1" applyBorder="1" applyAlignment="1">
      <alignment horizontal="distributed" vertical="center" justifyLastLine="1"/>
    </xf>
    <xf numFmtId="0" fontId="11" fillId="2" borderId="9" xfId="0" applyFont="1" applyFill="1" applyBorder="1" applyAlignment="1">
      <alignment horizontal="distributed" vertical="center" justifyLastLine="1"/>
    </xf>
    <xf numFmtId="0" fontId="0" fillId="0" borderId="4" xfId="0" applyFont="1" applyBorder="1" applyAlignment="1">
      <alignment horizontal="right" vertical="center"/>
    </xf>
    <xf numFmtId="0" fontId="1" fillId="0" borderId="4" xfId="0" applyFont="1" applyBorder="1" applyAlignment="1">
      <alignment horizontal="right" vertical="center"/>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4" fillId="0" borderId="0" xfId="0" applyFont="1" applyAlignment="1">
      <alignment horizontal="distributed" vertical="center"/>
    </xf>
    <xf numFmtId="176" fontId="13" fillId="3" borderId="34" xfId="0" applyNumberFormat="1" applyFont="1" applyFill="1" applyBorder="1" applyAlignment="1" applyProtection="1">
      <alignment horizontal="center" vertical="center" shrinkToFit="1"/>
      <protection locked="0"/>
    </xf>
    <xf numFmtId="176" fontId="13" fillId="3" borderId="9" xfId="0" applyNumberFormat="1"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5" fillId="0" borderId="0" xfId="0" applyFont="1" applyAlignment="1" applyProtection="1">
      <alignment horizontal="center" vertical="center"/>
      <protection hidden="1"/>
    </xf>
    <xf numFmtId="0" fontId="10" fillId="0" borderId="0" xfId="0" applyFont="1" applyAlignment="1">
      <alignment horizontal="center" vertical="center"/>
    </xf>
    <xf numFmtId="0" fontId="51" fillId="0" borderId="0" xfId="0" applyFont="1" applyBorder="1" applyAlignment="1">
      <alignment horizontal="left" vertical="center"/>
    </xf>
    <xf numFmtId="0" fontId="11" fillId="0" borderId="27"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179" fontId="11" fillId="0" borderId="44" xfId="0" applyNumberFormat="1"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9" fillId="0" borderId="43" xfId="0" applyFont="1" applyBorder="1" applyAlignment="1">
      <alignment horizontal="center" vertical="center"/>
    </xf>
    <xf numFmtId="0" fontId="11" fillId="0" borderId="43" xfId="0" applyFont="1" applyBorder="1" applyAlignment="1" applyProtection="1">
      <alignment horizontal="center" vertical="center"/>
      <protection hidden="1"/>
    </xf>
    <xf numFmtId="0" fontId="1" fillId="0" borderId="43" xfId="0" applyFont="1" applyBorder="1" applyAlignment="1" applyProtection="1">
      <alignment horizontal="center" vertical="center" justifyLastLine="1"/>
      <protection hidden="1"/>
    </xf>
    <xf numFmtId="0" fontId="9" fillId="0" borderId="44" xfId="0" applyFont="1" applyBorder="1" applyAlignment="1" applyProtection="1">
      <alignment horizontal="left" vertical="center" justifyLastLine="1" shrinkToFit="1"/>
      <protection hidden="1"/>
    </xf>
    <xf numFmtId="0" fontId="9" fillId="0" borderId="45" xfId="0" applyFont="1" applyBorder="1" applyAlignment="1" applyProtection="1">
      <alignment horizontal="left" vertical="center" justifyLastLine="1" shrinkToFit="1"/>
      <protection hidden="1"/>
    </xf>
    <xf numFmtId="0" fontId="45" fillId="0" borderId="0" xfId="0" applyFont="1" applyAlignment="1">
      <alignment horizontal="left" vertical="center"/>
    </xf>
    <xf numFmtId="0" fontId="52" fillId="0" borderId="0" xfId="0" applyFont="1" applyBorder="1" applyAlignment="1">
      <alignment horizontal="left" vertical="center"/>
    </xf>
    <xf numFmtId="0" fontId="21" fillId="5" borderId="40" xfId="0" applyFont="1" applyFill="1" applyBorder="1" applyAlignment="1">
      <alignment horizontal="center" vertical="center"/>
    </xf>
    <xf numFmtId="0" fontId="21" fillId="5" borderId="41" xfId="0" applyFont="1" applyFill="1" applyBorder="1" applyAlignment="1">
      <alignment horizontal="center" vertical="center"/>
    </xf>
    <xf numFmtId="0" fontId="21" fillId="5" borderId="42"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21" xfId="0" applyFont="1" applyBorder="1" applyAlignment="1" applyProtection="1">
      <alignment horizontal="left" vertical="center" shrinkToFit="1"/>
      <protection hidden="1"/>
    </xf>
    <xf numFmtId="0" fontId="9" fillId="0" borderId="46" xfId="0" applyFont="1" applyBorder="1" applyAlignment="1" applyProtection="1">
      <alignment horizontal="left" vertical="center" shrinkToFit="1"/>
      <protection hidden="1"/>
    </xf>
    <xf numFmtId="0" fontId="9" fillId="0" borderId="47" xfId="0" applyFont="1" applyBorder="1" applyAlignment="1" applyProtection="1">
      <alignment horizontal="left" vertical="center" shrinkToFit="1"/>
      <protection hidden="1"/>
    </xf>
    <xf numFmtId="0" fontId="9" fillId="0" borderId="27" xfId="0" applyFont="1" applyBorder="1" applyAlignment="1" applyProtection="1">
      <alignment horizontal="left" vertical="center" shrinkToFit="1"/>
      <protection hidden="1"/>
    </xf>
    <xf numFmtId="0" fontId="9" fillId="0" borderId="44" xfId="0" applyFont="1" applyBorder="1" applyAlignment="1" applyProtection="1">
      <alignment horizontal="left" vertical="center" shrinkToFit="1"/>
      <protection hidden="1"/>
    </xf>
    <xf numFmtId="0" fontId="9" fillId="0" borderId="45" xfId="0" applyFont="1" applyBorder="1" applyAlignment="1" applyProtection="1">
      <alignment horizontal="left" vertical="center" shrinkToFit="1"/>
      <protection hidden="1"/>
    </xf>
    <xf numFmtId="0" fontId="48" fillId="0" borderId="0" xfId="0" applyFont="1" applyAlignment="1">
      <alignment horizontal="justify" vertical="center" wrapText="1"/>
    </xf>
    <xf numFmtId="0" fontId="11" fillId="0" borderId="21"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9" fillId="0" borderId="20" xfId="0" applyFont="1" applyBorder="1" applyAlignment="1">
      <alignment horizontal="center" vertical="center"/>
    </xf>
    <xf numFmtId="0" fontId="11" fillId="0" borderId="20" xfId="0" applyFont="1" applyBorder="1" applyAlignment="1" applyProtection="1">
      <alignment horizontal="center" vertical="center"/>
      <protection hidden="1"/>
    </xf>
    <xf numFmtId="0" fontId="1" fillId="0" borderId="20" xfId="0" applyFont="1" applyBorder="1" applyAlignment="1" applyProtection="1">
      <alignment horizontal="center" vertical="center" justifyLastLine="1"/>
      <protection hidden="1"/>
    </xf>
    <xf numFmtId="0" fontId="9" fillId="0" borderId="46" xfId="0" applyFont="1" applyBorder="1" applyAlignment="1" applyProtection="1">
      <alignment horizontal="left" vertical="center" justifyLastLine="1" shrinkToFit="1"/>
      <protection hidden="1"/>
    </xf>
    <xf numFmtId="0" fontId="9" fillId="0" borderId="47" xfId="0" applyFont="1" applyBorder="1" applyAlignment="1" applyProtection="1">
      <alignment horizontal="left" vertical="center" justifyLastLine="1" shrinkToFit="1"/>
      <protection hidden="1"/>
    </xf>
    <xf numFmtId="179" fontId="11" fillId="0" borderId="46" xfId="0" applyNumberFormat="1"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1" fillId="0" borderId="47" xfId="0" applyFont="1" applyBorder="1" applyAlignment="1" applyProtection="1">
      <alignment horizontal="center" vertical="center"/>
      <protection hidden="1"/>
    </xf>
    <xf numFmtId="0" fontId="22" fillId="0" borderId="0" xfId="0" applyFont="1" applyAlignment="1" applyProtection="1">
      <alignment horizontal="left" vertical="center"/>
      <protection locked="0"/>
    </xf>
    <xf numFmtId="0" fontId="9" fillId="0" borderId="16" xfId="0" applyFont="1" applyBorder="1" applyAlignment="1">
      <alignment horizontal="center" vertical="center"/>
    </xf>
    <xf numFmtId="0" fontId="21" fillId="5" borderId="34" xfId="0" applyFont="1" applyFill="1" applyBorder="1" applyAlignment="1">
      <alignment horizontal="center" vertical="center" shrinkToFit="1"/>
    </xf>
    <xf numFmtId="0" fontId="21" fillId="5" borderId="30" xfId="0" applyFont="1" applyFill="1" applyBorder="1" applyAlignment="1">
      <alignment horizontal="center" vertical="center" shrinkToFit="1"/>
    </xf>
    <xf numFmtId="0" fontId="21" fillId="5" borderId="9" xfId="0" applyFont="1" applyFill="1" applyBorder="1" applyAlignment="1">
      <alignment horizontal="center" vertical="center" shrinkToFit="1"/>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9" fillId="0" borderId="10"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0" borderId="43" xfId="0" applyFont="1" applyBorder="1" applyAlignment="1">
      <alignment horizontal="center" vertical="center"/>
    </xf>
    <xf numFmtId="0" fontId="1" fillId="0" borderId="10" xfId="0" applyFont="1" applyBorder="1" applyAlignment="1">
      <alignment horizontal="center" vertical="center" justifyLastLine="1"/>
    </xf>
    <xf numFmtId="0" fontId="1" fillId="0" borderId="25"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1" xfId="0" applyFont="1" applyBorder="1" applyAlignment="1">
      <alignment horizontal="center" vertical="center" justifyLastLine="1"/>
    </xf>
    <xf numFmtId="0" fontId="9" fillId="0" borderId="17" xfId="0" applyFont="1" applyBorder="1" applyAlignment="1" applyProtection="1">
      <alignment horizontal="left" vertical="center" shrinkToFit="1"/>
      <protection hidden="1"/>
    </xf>
    <xf numFmtId="0" fontId="9" fillId="0" borderId="48" xfId="0" applyFont="1" applyBorder="1" applyAlignment="1" applyProtection="1">
      <alignment horizontal="left" vertical="center" shrinkToFit="1"/>
      <protection hidden="1"/>
    </xf>
    <xf numFmtId="0" fontId="9" fillId="0" borderId="49" xfId="0" applyFont="1" applyBorder="1" applyAlignment="1" applyProtection="1">
      <alignment horizontal="left" vertical="center" shrinkToFit="1"/>
      <protection hidden="1"/>
    </xf>
    <xf numFmtId="0" fontId="3" fillId="0" borderId="16" xfId="0" applyFont="1" applyBorder="1" applyAlignment="1">
      <alignment horizontal="center" vertical="center"/>
    </xf>
    <xf numFmtId="0" fontId="25" fillId="0" borderId="30" xfId="0" applyFont="1" applyBorder="1" applyAlignment="1">
      <alignment horizontal="distributed" vertical="center"/>
    </xf>
    <xf numFmtId="0" fontId="10" fillId="4" borderId="0" xfId="0" applyFont="1" applyFill="1" applyAlignment="1">
      <alignment horizontal="center" vertical="center" wrapText="1"/>
    </xf>
    <xf numFmtId="0" fontId="1" fillId="0" borderId="43" xfId="0" applyFont="1" applyBorder="1" applyAlignment="1">
      <alignment horizontal="center" vertical="center" shrinkToFit="1"/>
    </xf>
    <xf numFmtId="0" fontId="1" fillId="0" borderId="44" xfId="0" applyFont="1" applyBorder="1" applyAlignment="1" applyProtection="1">
      <alignment horizontal="left" vertical="center" shrinkToFit="1"/>
      <protection hidden="1"/>
    </xf>
    <xf numFmtId="0" fontId="1" fillId="0" borderId="45" xfId="0" applyFont="1" applyBorder="1" applyAlignment="1" applyProtection="1">
      <alignment horizontal="left" vertical="center" shrinkToFit="1"/>
      <protection hidden="1"/>
    </xf>
    <xf numFmtId="179" fontId="1" fillId="0" borderId="44" xfId="0" applyNumberFormat="1" applyFont="1" applyBorder="1" applyAlignment="1" applyProtection="1">
      <alignment horizontal="center" vertical="center"/>
      <protection hidden="1"/>
    </xf>
    <xf numFmtId="0" fontId="1" fillId="0" borderId="27" xfId="0" applyFont="1" applyBorder="1" applyAlignment="1" applyProtection="1">
      <alignment horizontal="left" vertical="center" shrinkToFit="1"/>
      <protection hidden="1"/>
    </xf>
    <xf numFmtId="0" fontId="9" fillId="0" borderId="27" xfId="0" applyNumberFormat="1" applyFont="1" applyBorder="1" applyAlignment="1" applyProtection="1">
      <alignment horizontal="center" vertical="center" justifyLastLine="1" shrinkToFit="1"/>
      <protection hidden="1"/>
    </xf>
    <xf numFmtId="0" fontId="9" fillId="0" borderId="44" xfId="0" applyNumberFormat="1" applyFont="1" applyBorder="1" applyAlignment="1" applyProtection="1">
      <alignment horizontal="center" vertical="center" justifyLastLine="1" shrinkToFit="1"/>
      <protection hidden="1"/>
    </xf>
    <xf numFmtId="0" fontId="9" fillId="0" borderId="45" xfId="0" applyNumberFormat="1" applyFont="1" applyBorder="1" applyAlignment="1" applyProtection="1">
      <alignment horizontal="center" vertical="center" justifyLastLine="1" shrinkToFit="1"/>
      <protection hidden="1"/>
    </xf>
    <xf numFmtId="0" fontId="24" fillId="0" borderId="0" xfId="0" applyFont="1" applyAlignment="1">
      <alignment horizontal="center" vertical="center" shrinkToFit="1"/>
    </xf>
    <xf numFmtId="0" fontId="1" fillId="0" borderId="20" xfId="0" applyFont="1" applyBorder="1" applyAlignment="1">
      <alignment horizontal="center" vertical="center" shrinkToFit="1"/>
    </xf>
    <xf numFmtId="0" fontId="1" fillId="0" borderId="46" xfId="0" applyFont="1" applyBorder="1" applyAlignment="1" applyProtection="1">
      <alignment horizontal="left" vertical="center" shrinkToFit="1"/>
      <protection hidden="1"/>
    </xf>
    <xf numFmtId="0" fontId="1" fillId="0" borderId="47" xfId="0" applyFont="1" applyBorder="1" applyAlignment="1" applyProtection="1">
      <alignment horizontal="left" vertical="center" shrinkToFit="1"/>
      <protection hidden="1"/>
    </xf>
    <xf numFmtId="179" fontId="1" fillId="0" borderId="46" xfId="0" applyNumberFormat="1" applyFont="1" applyBorder="1" applyAlignment="1" applyProtection="1">
      <alignment horizontal="center" vertical="center"/>
      <protection hidden="1"/>
    </xf>
    <xf numFmtId="0" fontId="1" fillId="0" borderId="21" xfId="0" applyFont="1" applyBorder="1" applyAlignment="1" applyProtection="1">
      <alignment horizontal="left" vertical="center" shrinkToFit="1"/>
      <protection hidden="1"/>
    </xf>
    <xf numFmtId="0" fontId="9" fillId="0" borderId="21" xfId="0" applyNumberFormat="1" applyFont="1" applyBorder="1" applyAlignment="1" applyProtection="1">
      <alignment horizontal="center" vertical="center" justifyLastLine="1" shrinkToFit="1"/>
      <protection hidden="1"/>
    </xf>
    <xf numFmtId="0" fontId="9" fillId="0" borderId="46" xfId="0" applyNumberFormat="1" applyFont="1" applyBorder="1" applyAlignment="1" applyProtection="1">
      <alignment horizontal="center" vertical="center" justifyLastLine="1" shrinkToFit="1"/>
      <protection hidden="1"/>
    </xf>
    <xf numFmtId="0" fontId="9" fillId="0" borderId="47" xfId="0" applyNumberFormat="1" applyFont="1" applyBorder="1" applyAlignment="1" applyProtection="1">
      <alignment horizontal="center" vertical="center" justifyLastLine="1" shrinkToFit="1"/>
      <protection hidden="1"/>
    </xf>
    <xf numFmtId="0" fontId="10" fillId="4" borderId="0" xfId="0" applyFont="1" applyFill="1" applyAlignment="1">
      <alignment horizontal="center" wrapText="1"/>
    </xf>
    <xf numFmtId="0" fontId="3" fillId="0" borderId="3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9" xfId="0" applyFont="1" applyBorder="1" applyAlignment="1">
      <alignment horizontal="center" vertical="center" shrinkToFit="1"/>
    </xf>
    <xf numFmtId="0" fontId="1" fillId="0" borderId="16" xfId="0" applyFont="1" applyBorder="1" applyAlignment="1">
      <alignment horizontal="center" vertical="center" justifyLastLine="1"/>
    </xf>
    <xf numFmtId="0" fontId="1" fillId="0" borderId="16" xfId="0" applyFont="1" applyBorder="1" applyAlignment="1">
      <alignment horizontal="center" vertical="center" shrinkToFit="1"/>
    </xf>
    <xf numFmtId="0" fontId="1" fillId="0" borderId="48" xfId="0" applyFont="1" applyBorder="1" applyAlignment="1" applyProtection="1">
      <alignment horizontal="left" vertical="center" shrinkToFit="1"/>
      <protection hidden="1"/>
    </xf>
    <xf numFmtId="0" fontId="1" fillId="0" borderId="49" xfId="0" applyFont="1" applyBorder="1" applyAlignment="1" applyProtection="1">
      <alignment horizontal="left" vertical="center" shrinkToFit="1"/>
      <protection hidden="1"/>
    </xf>
    <xf numFmtId="179" fontId="1" fillId="0" borderId="17" xfId="0" applyNumberFormat="1" applyFont="1" applyBorder="1" applyAlignment="1" applyProtection="1">
      <alignment horizontal="center" vertical="center"/>
      <protection hidden="1"/>
    </xf>
    <xf numFmtId="179" fontId="1" fillId="0" borderId="48" xfId="0" applyNumberFormat="1" applyFont="1" applyBorder="1" applyAlignment="1" applyProtection="1">
      <alignment horizontal="center" vertical="center"/>
      <protection hidden="1"/>
    </xf>
    <xf numFmtId="179" fontId="1" fillId="0" borderId="49" xfId="0" applyNumberFormat="1" applyFont="1" applyBorder="1" applyAlignment="1" applyProtection="1">
      <alignment horizontal="center" vertical="center"/>
      <protection hidden="1"/>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Alignment="1">
      <alignment horizontal="center" vertical="center" shrinkToFit="1"/>
    </xf>
    <xf numFmtId="0" fontId="1" fillId="0" borderId="17" xfId="0" applyFont="1" applyBorder="1" applyAlignment="1" applyProtection="1">
      <alignment horizontal="left" vertical="center" shrinkToFit="1"/>
      <protection hidden="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 fillId="0" borderId="0" xfId="0" applyFont="1" applyBorder="1" applyAlignment="1" applyProtection="1">
      <alignment horizontal="left" vertical="center" shrinkToFit="1"/>
      <protection hidden="1"/>
    </xf>
    <xf numFmtId="0" fontId="4" fillId="0" borderId="0" xfId="0" applyFont="1" applyBorder="1" applyAlignment="1">
      <alignment horizontal="center" vertical="center" shrinkToFit="1"/>
    </xf>
    <xf numFmtId="0" fontId="1" fillId="0" borderId="4" xfId="0" applyFont="1" applyBorder="1" applyAlignment="1" applyProtection="1">
      <alignment horizontal="center" vertical="center" shrinkToFit="1"/>
      <protection hidden="1"/>
    </xf>
    <xf numFmtId="0" fontId="1" fillId="0" borderId="1" xfId="0" applyFont="1" applyBorder="1" applyAlignment="1" applyProtection="1">
      <alignment horizontal="center" vertical="center" shrinkToFit="1"/>
      <protection hidden="1"/>
    </xf>
    <xf numFmtId="0" fontId="9" fillId="0" borderId="10" xfId="0" applyFont="1" applyBorder="1" applyAlignment="1">
      <alignment horizontal="center" vertical="top" textRotation="255" shrinkToFit="1"/>
    </xf>
    <xf numFmtId="0" fontId="9" fillId="0" borderId="25" xfId="0" applyFont="1" applyBorder="1" applyAlignment="1">
      <alignment horizontal="center" vertical="top" textRotation="255" shrinkToFit="1"/>
    </xf>
    <xf numFmtId="0" fontId="9" fillId="0" borderId="29" xfId="0" applyFont="1" applyBorder="1" applyAlignment="1">
      <alignment horizontal="center" vertical="top" textRotation="255" shrinkToFit="1"/>
    </xf>
    <xf numFmtId="0" fontId="9" fillId="0" borderId="0" xfId="0" applyFont="1" applyBorder="1" applyAlignment="1">
      <alignment horizontal="center" vertical="top" textRotation="255" shrinkToFit="1"/>
    </xf>
    <xf numFmtId="0" fontId="9" fillId="0" borderId="2" xfId="0" applyFont="1" applyBorder="1" applyAlignment="1">
      <alignment horizontal="center" vertical="top" textRotation="255" shrinkToFit="1"/>
    </xf>
    <xf numFmtId="0" fontId="9" fillId="0" borderId="4" xfId="0" applyFont="1" applyBorder="1" applyAlignment="1">
      <alignment horizontal="center" vertical="top" textRotation="255" shrinkToFit="1"/>
    </xf>
    <xf numFmtId="0" fontId="1" fillId="0" borderId="53" xfId="0" applyFont="1" applyBorder="1" applyAlignment="1">
      <alignment horizontal="center" vertical="center" justifyLastLine="1"/>
    </xf>
    <xf numFmtId="0" fontId="1" fillId="0" borderId="54" xfId="0" applyFont="1" applyBorder="1" applyAlignment="1">
      <alignment horizontal="center" vertical="center" justifyLastLine="1"/>
    </xf>
    <xf numFmtId="0" fontId="4" fillId="0" borderId="25" xfId="0" applyFont="1" applyBorder="1" applyAlignment="1" applyProtection="1">
      <alignment horizontal="left" vertical="center"/>
      <protection hidden="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1" fillId="0" borderId="26" xfId="0" applyFont="1" applyBorder="1" applyAlignment="1" applyProtection="1">
      <alignment horizontal="left" vertical="center" shrinkToFit="1"/>
      <protection hidden="1"/>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horizontal="left" vertical="center"/>
    </xf>
    <xf numFmtId="0" fontId="9" fillId="0" borderId="25" xfId="0" applyFont="1" applyBorder="1" applyAlignment="1" applyProtection="1">
      <alignment horizontal="left" vertical="center" shrinkToFit="1"/>
      <protection hidden="1"/>
    </xf>
    <xf numFmtId="0" fontId="9" fillId="0" borderId="7" xfId="0" applyFont="1" applyBorder="1" applyAlignment="1" applyProtection="1">
      <alignment horizontal="left" vertical="center" shrinkToFit="1"/>
      <protection hidden="1"/>
    </xf>
    <xf numFmtId="0" fontId="9" fillId="0" borderId="4" xfId="0" applyFont="1" applyBorder="1" applyAlignment="1" applyProtection="1">
      <alignment horizontal="left" vertical="center" shrinkToFit="1"/>
      <protection hidden="1"/>
    </xf>
    <xf numFmtId="0" fontId="9" fillId="0" borderId="1" xfId="0" applyFont="1" applyBorder="1" applyAlignment="1" applyProtection="1">
      <alignment horizontal="left" vertical="center" shrinkToFit="1"/>
      <protection hidden="1"/>
    </xf>
    <xf numFmtId="0" fontId="1" fillId="0" borderId="10"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3" fillId="0" borderId="53" xfId="0" applyFont="1" applyBorder="1" applyAlignment="1">
      <alignment horizontal="center"/>
    </xf>
    <xf numFmtId="0" fontId="3" fillId="0" borderId="54" xfId="0" applyFont="1" applyBorder="1" applyAlignment="1">
      <alignment horizontal="center"/>
    </xf>
    <xf numFmtId="0" fontId="1" fillId="0" borderId="4" xfId="0" applyFont="1" applyBorder="1" applyAlignment="1" applyProtection="1">
      <alignment horizontal="left" vertical="center" shrinkToFit="1"/>
      <protection hidden="1"/>
    </xf>
    <xf numFmtId="0" fontId="1" fillId="0" borderId="1" xfId="0" applyFont="1" applyBorder="1" applyAlignment="1" applyProtection="1">
      <alignment horizontal="left" vertical="center" shrinkToFit="1"/>
      <protection hidden="1"/>
    </xf>
    <xf numFmtId="0" fontId="21" fillId="0" borderId="52" xfId="0" applyFont="1" applyBorder="1" applyAlignment="1">
      <alignment horizontal="center" vertical="center"/>
    </xf>
    <xf numFmtId="0" fontId="21" fillId="0" borderId="0" xfId="0" applyFont="1" applyAlignment="1">
      <alignment horizontal="center" vertical="center"/>
    </xf>
    <xf numFmtId="0" fontId="1" fillId="0" borderId="1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Border="1" applyAlignment="1">
      <alignment horizontal="center" vertical="center" wrapText="1"/>
    </xf>
    <xf numFmtId="0" fontId="20" fillId="4" borderId="57" xfId="0" applyFont="1" applyFill="1" applyBorder="1" applyAlignment="1" applyProtection="1">
      <alignment horizontal="center" vertical="center"/>
      <protection locked="0"/>
    </xf>
    <xf numFmtId="0" fontId="20" fillId="4" borderId="52" xfId="0" applyFont="1" applyFill="1" applyBorder="1" applyAlignment="1" applyProtection="1">
      <alignment horizontal="center" vertical="center"/>
      <protection locked="0"/>
    </xf>
    <xf numFmtId="0" fontId="20" fillId="4" borderId="58" xfId="0" applyFont="1" applyFill="1" applyBorder="1" applyAlignment="1" applyProtection="1">
      <alignment horizontal="center" vertical="center"/>
      <protection locked="0"/>
    </xf>
    <xf numFmtId="0" fontId="20" fillId="4" borderId="59" xfId="0" applyFont="1" applyFill="1" applyBorder="1" applyAlignment="1" applyProtection="1">
      <alignment horizontal="center" vertical="center"/>
      <protection locked="0"/>
    </xf>
    <xf numFmtId="0" fontId="20" fillId="4" borderId="60" xfId="0" applyFont="1" applyFill="1" applyBorder="1" applyAlignment="1" applyProtection="1">
      <alignment horizontal="center" vertical="center"/>
      <protection locked="0"/>
    </xf>
    <xf numFmtId="0" fontId="20" fillId="4" borderId="61" xfId="0" applyFont="1" applyFill="1" applyBorder="1" applyAlignment="1" applyProtection="1">
      <alignment horizontal="center" vertical="center"/>
      <protection locked="0"/>
    </xf>
    <xf numFmtId="58" fontId="1" fillId="0" borderId="0" xfId="0" applyNumberFormat="1" applyFont="1" applyBorder="1" applyAlignment="1" applyProtection="1">
      <alignment horizontal="right" shrinkToFit="1"/>
      <protection hidden="1"/>
    </xf>
    <xf numFmtId="0" fontId="9" fillId="0" borderId="10" xfId="0" applyFont="1" applyBorder="1" applyAlignment="1">
      <alignment horizontal="distributed" vertical="center"/>
    </xf>
    <xf numFmtId="0" fontId="9" fillId="0" borderId="25" xfId="0" applyFont="1" applyBorder="1" applyAlignment="1">
      <alignment horizontal="distributed" vertical="center"/>
    </xf>
    <xf numFmtId="0" fontId="9" fillId="0" borderId="62" xfId="0" applyFont="1" applyBorder="1" applyAlignment="1">
      <alignment horizontal="distributed" vertical="center"/>
    </xf>
    <xf numFmtId="0" fontId="9" fillId="0" borderId="2" xfId="0" applyFont="1" applyBorder="1" applyAlignment="1">
      <alignment horizontal="distributed" vertical="center"/>
    </xf>
    <xf numFmtId="0" fontId="9" fillId="0" borderId="4" xfId="0" applyFont="1" applyBorder="1" applyAlignment="1">
      <alignment horizontal="distributed" vertical="center"/>
    </xf>
    <xf numFmtId="0" fontId="9" fillId="0" borderId="63" xfId="0" applyFont="1" applyBorder="1" applyAlignment="1">
      <alignment horizontal="distributed" vertical="center"/>
    </xf>
    <xf numFmtId="0" fontId="9" fillId="0" borderId="29"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64"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63" xfId="0" applyFont="1" applyBorder="1" applyAlignment="1">
      <alignment horizontal="center" vertical="center" justifyLastLine="1"/>
    </xf>
    <xf numFmtId="0" fontId="17" fillId="0" borderId="0" xfId="0" applyFont="1" applyAlignment="1">
      <alignment horizontal="center" vertical="center"/>
    </xf>
    <xf numFmtId="0" fontId="1" fillId="0" borderId="17"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14" fillId="0" borderId="0" xfId="0" applyFont="1" applyAlignment="1">
      <alignment horizontal="center" vertical="center" shrinkToFit="1"/>
    </xf>
    <xf numFmtId="0" fontId="21" fillId="0" borderId="5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55" fillId="0" borderId="0" xfId="0" applyFont="1" applyAlignment="1" applyProtection="1">
      <alignment horizontal="left" vertical="center"/>
      <protection locked="0"/>
    </xf>
    <xf numFmtId="0" fontId="14" fillId="0" borderId="0" xfId="0" applyFont="1" applyAlignment="1">
      <alignment horizontal="left" vertical="center"/>
    </xf>
    <xf numFmtId="0" fontId="1" fillId="0" borderId="16" xfId="0" applyFont="1" applyBorder="1" applyAlignment="1" applyProtection="1">
      <alignment horizontal="center" vertical="center" justifyLastLine="1"/>
      <protection hidden="1"/>
    </xf>
    <xf numFmtId="179" fontId="11" fillId="0" borderId="48" xfId="0" applyNumberFormat="1"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48" xfId="0" applyFont="1" applyBorder="1" applyAlignment="1" applyProtection="1">
      <alignment horizontal="center" vertical="center"/>
      <protection hidden="1"/>
    </xf>
    <xf numFmtId="0" fontId="9" fillId="0" borderId="49" xfId="0" applyFont="1" applyBorder="1" applyAlignment="1" applyProtection="1">
      <alignment horizontal="center" vertical="center"/>
      <protection hidden="1"/>
    </xf>
    <xf numFmtId="0" fontId="9" fillId="0" borderId="48" xfId="0" applyFont="1" applyBorder="1" applyAlignment="1" applyProtection="1">
      <alignment horizontal="left" vertical="center" justifyLastLine="1" shrinkToFit="1"/>
      <protection hidden="1"/>
    </xf>
    <xf numFmtId="0" fontId="9" fillId="0" borderId="49" xfId="0" applyFont="1" applyBorder="1" applyAlignment="1" applyProtection="1">
      <alignment horizontal="left" vertical="center" justifyLastLine="1" shrinkToFit="1"/>
      <protection hidden="1"/>
    </xf>
    <xf numFmtId="0" fontId="0" fillId="0" borderId="0" xfId="0" applyAlignment="1">
      <alignment horizontal="left" vertical="center"/>
    </xf>
    <xf numFmtId="0" fontId="11" fillId="0" borderId="1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20" fillId="0" borderId="0" xfId="0" applyFont="1" applyAlignment="1">
      <alignment horizontal="left" vertical="center"/>
    </xf>
    <xf numFmtId="0" fontId="26" fillId="0" borderId="0" xfId="0" applyFont="1" applyAlignment="1">
      <alignment horizontal="left" vertical="center"/>
    </xf>
    <xf numFmtId="49" fontId="26" fillId="0" borderId="0" xfId="0" applyNumberFormat="1" applyFont="1" applyAlignment="1">
      <alignment horizontal="left" vertical="center"/>
    </xf>
    <xf numFmtId="0" fontId="3" fillId="0" borderId="0" xfId="0" applyFont="1" applyBorder="1" applyAlignment="1">
      <alignment horizontal="left" vertical="center"/>
    </xf>
    <xf numFmtId="0" fontId="9" fillId="0" borderId="43" xfId="0" applyFont="1" applyBorder="1" applyAlignment="1" applyProtection="1">
      <alignment horizontal="left" vertical="center" shrinkToFit="1"/>
      <protection hidden="1"/>
    </xf>
    <xf numFmtId="0" fontId="0" fillId="0" borderId="43" xfId="0" applyBorder="1" applyAlignment="1">
      <alignment horizontal="left" vertical="center"/>
    </xf>
    <xf numFmtId="0" fontId="9" fillId="0" borderId="20" xfId="0" applyFont="1" applyBorder="1" applyAlignment="1" applyProtection="1">
      <alignment horizontal="left" vertical="center" shrinkToFit="1"/>
      <protection hidden="1"/>
    </xf>
    <xf numFmtId="0" fontId="11" fillId="0" borderId="20" xfId="0" applyFont="1" applyBorder="1" applyAlignment="1">
      <alignment horizontal="center" vertical="center"/>
    </xf>
    <xf numFmtId="0" fontId="1" fillId="0" borderId="20" xfId="0" applyFont="1" applyBorder="1" applyAlignment="1">
      <alignment horizontal="center" vertical="center"/>
    </xf>
    <xf numFmtId="179" fontId="11" fillId="0" borderId="20" xfId="0" applyNumberFormat="1" applyFont="1" applyBorder="1" applyAlignment="1">
      <alignment horizontal="center" vertical="center"/>
    </xf>
    <xf numFmtId="0" fontId="9" fillId="0" borderId="16" xfId="0" applyFont="1" applyBorder="1" applyAlignment="1" applyProtection="1">
      <alignment horizontal="left" vertical="center" shrinkToFit="1"/>
      <protection hidden="1"/>
    </xf>
    <xf numFmtId="0" fontId="11" fillId="0" borderId="16" xfId="0" applyFont="1" applyBorder="1" applyAlignment="1">
      <alignment horizontal="center" vertical="center"/>
    </xf>
    <xf numFmtId="0" fontId="1" fillId="0" borderId="16" xfId="0" applyFont="1" applyBorder="1" applyAlignment="1">
      <alignment horizontal="center" vertical="center"/>
    </xf>
    <xf numFmtId="179" fontId="11" fillId="0" borderId="16" xfId="0" applyNumberFormat="1" applyFont="1" applyBorder="1" applyAlignment="1">
      <alignment horizontal="center" vertical="center"/>
    </xf>
    <xf numFmtId="0" fontId="25" fillId="0" borderId="25" xfId="0" applyFont="1" applyBorder="1" applyAlignment="1">
      <alignment horizontal="distributed" vertical="center"/>
    </xf>
    <xf numFmtId="0" fontId="16" fillId="0" borderId="0" xfId="0" applyFont="1" applyAlignment="1">
      <alignment horizontal="right" vertical="center"/>
    </xf>
    <xf numFmtId="0" fontId="5" fillId="0" borderId="0" xfId="0" applyFont="1" applyAlignment="1">
      <alignment horizontal="center" vertical="center"/>
    </xf>
    <xf numFmtId="0" fontId="20" fillId="4" borderId="57"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58" xfId="0" applyFont="1" applyFill="1" applyBorder="1" applyAlignment="1">
      <alignment horizontal="center" vertical="center"/>
    </xf>
    <xf numFmtId="0" fontId="20" fillId="4" borderId="59"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61" xfId="0" applyFont="1" applyFill="1" applyBorder="1" applyAlignment="1">
      <alignment horizontal="center" vertical="center"/>
    </xf>
    <xf numFmtId="0" fontId="49" fillId="0" borderId="0" xfId="0" applyFont="1" applyBorder="1" applyAlignment="1">
      <alignment horizontal="left" vertical="center"/>
    </xf>
    <xf numFmtId="0" fontId="11" fillId="0" borderId="0" xfId="0" applyFont="1" applyAlignment="1">
      <alignment horizontal="center" vertical="center"/>
    </xf>
    <xf numFmtId="0" fontId="4" fillId="0" borderId="0" xfId="0" applyFont="1" applyBorder="1" applyAlignment="1">
      <alignment horizontal="left" vertical="center"/>
    </xf>
    <xf numFmtId="0" fontId="4" fillId="0" borderId="26" xfId="0" applyFont="1" applyBorder="1" applyAlignment="1">
      <alignment horizontal="left" vertical="center"/>
    </xf>
    <xf numFmtId="176" fontId="9" fillId="3" borderId="34" xfId="0" applyNumberFormat="1" applyFont="1" applyFill="1" applyBorder="1" applyAlignment="1" applyProtection="1">
      <alignment horizontal="center" vertical="center"/>
      <protection locked="0"/>
    </xf>
    <xf numFmtId="176" fontId="9" fillId="3" borderId="30" xfId="0" applyNumberFormat="1" applyFont="1" applyFill="1" applyBorder="1" applyAlignment="1" applyProtection="1">
      <alignment horizontal="center" vertical="center"/>
      <protection locked="0"/>
    </xf>
    <xf numFmtId="176" fontId="9" fillId="3" borderId="9"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justifyLastLine="1"/>
    </xf>
    <xf numFmtId="0" fontId="1" fillId="0" borderId="3" xfId="0" applyFont="1" applyBorder="1" applyAlignment="1">
      <alignment horizontal="center" vertical="center" shrinkToFit="1"/>
    </xf>
    <xf numFmtId="0" fontId="4" fillId="0" borderId="16" xfId="0" applyFont="1" applyBorder="1" applyAlignment="1">
      <alignment horizontal="center" vertical="center"/>
    </xf>
    <xf numFmtId="0" fontId="1" fillId="0" borderId="3" xfId="0" applyFont="1" applyBorder="1" applyAlignment="1">
      <alignment horizontal="center" vertical="center"/>
    </xf>
    <xf numFmtId="0" fontId="23" fillId="0" borderId="16" xfId="0" applyFont="1" applyBorder="1" applyAlignment="1" applyProtection="1">
      <alignment horizontal="center" vertical="center" shrinkToFit="1"/>
      <protection hidden="1"/>
    </xf>
    <xf numFmtId="0" fontId="4" fillId="0" borderId="20" xfId="0" applyFont="1" applyBorder="1" applyAlignment="1" applyProtection="1">
      <alignment horizontal="center" vertical="center" justifyLastLine="1"/>
      <protection hidden="1"/>
    </xf>
    <xf numFmtId="0" fontId="23" fillId="0" borderId="20" xfId="0" applyFont="1" applyBorder="1" applyAlignment="1" applyProtection="1">
      <alignment horizontal="center" vertical="center" shrinkToFit="1"/>
      <protection hidden="1"/>
    </xf>
    <xf numFmtId="179" fontId="11" fillId="0" borderId="21" xfId="0" applyNumberFormat="1" applyFont="1" applyBorder="1" applyAlignment="1" applyProtection="1">
      <alignment horizontal="center" vertical="center"/>
      <protection hidden="1"/>
    </xf>
    <xf numFmtId="179" fontId="11" fillId="0" borderId="47" xfId="0" applyNumberFormat="1"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0" fontId="4" fillId="0" borderId="21" xfId="0" applyFont="1" applyBorder="1" applyAlignment="1" applyProtection="1">
      <alignment horizontal="center" vertical="center" justifyLastLine="1"/>
      <protection hidden="1"/>
    </xf>
    <xf numFmtId="0" fontId="4" fillId="0" borderId="46" xfId="0" applyFont="1" applyBorder="1" applyAlignment="1" applyProtection="1">
      <alignment horizontal="center" vertical="center" justifyLastLine="1"/>
      <protection hidden="1"/>
    </xf>
    <xf numFmtId="0" fontId="4" fillId="0" borderId="47" xfId="0" applyFont="1" applyBorder="1" applyAlignment="1" applyProtection="1">
      <alignment horizontal="center" vertical="center" justifyLastLine="1"/>
      <protection hidden="1"/>
    </xf>
    <xf numFmtId="0" fontId="23" fillId="0" borderId="21" xfId="0" applyFont="1" applyBorder="1" applyAlignment="1" applyProtection="1">
      <alignment horizontal="center" vertical="center" shrinkToFit="1"/>
      <protection hidden="1"/>
    </xf>
    <xf numFmtId="0" fontId="23" fillId="0" borderId="46" xfId="0" applyFont="1" applyBorder="1" applyAlignment="1" applyProtection="1">
      <alignment horizontal="center" vertical="center" shrinkToFit="1"/>
      <protection hidden="1"/>
    </xf>
    <xf numFmtId="0" fontId="23" fillId="0" borderId="47" xfId="0" applyFont="1" applyBorder="1" applyAlignment="1" applyProtection="1">
      <alignment horizontal="center" vertical="center" shrinkToFit="1"/>
      <protection hidden="1"/>
    </xf>
    <xf numFmtId="0" fontId="23" fillId="0" borderId="43" xfId="0" applyFont="1" applyBorder="1" applyAlignment="1" applyProtection="1">
      <alignment horizontal="center" vertical="center" shrinkToFit="1"/>
      <protection hidden="1"/>
    </xf>
    <xf numFmtId="0" fontId="4" fillId="0" borderId="43" xfId="0" applyFont="1" applyBorder="1" applyAlignment="1" applyProtection="1">
      <alignment horizontal="center" vertical="center" justifyLastLine="1"/>
      <protection hidden="1"/>
    </xf>
    <xf numFmtId="0" fontId="0" fillId="0" borderId="20" xfId="0" applyBorder="1" applyAlignment="1">
      <alignment horizontal="left" vertical="center"/>
    </xf>
    <xf numFmtId="0" fontId="1" fillId="3" borderId="3" xfId="0" applyFont="1" applyFill="1" applyBorder="1" applyAlignment="1" applyProtection="1">
      <alignment horizontal="center" vertical="center"/>
      <protection locked="0"/>
    </xf>
    <xf numFmtId="176" fontId="1" fillId="3" borderId="34" xfId="0" applyNumberFormat="1" applyFont="1" applyFill="1" applyBorder="1" applyAlignment="1" applyProtection="1">
      <alignment horizontal="center" vertical="center" shrinkToFit="1"/>
      <protection locked="0"/>
    </xf>
    <xf numFmtId="176" fontId="1" fillId="3" borderId="9" xfId="0" applyNumberFormat="1" applyFont="1" applyFill="1" applyBorder="1" applyAlignment="1" applyProtection="1">
      <alignment horizontal="center" vertical="center" shrinkToFit="1"/>
      <protection locked="0"/>
    </xf>
    <xf numFmtId="49" fontId="63" fillId="0" borderId="0" xfId="0" applyNumberFormat="1" applyFont="1" applyAlignment="1">
      <alignment horizontal="left" vertical="center"/>
    </xf>
    <xf numFmtId="49" fontId="63" fillId="0" borderId="26" xfId="0" applyNumberFormat="1" applyFont="1" applyBorder="1" applyAlignment="1">
      <alignment horizontal="left" vertical="center"/>
    </xf>
    <xf numFmtId="0" fontId="56" fillId="0" borderId="4" xfId="0" applyFont="1" applyBorder="1" applyAlignment="1">
      <alignment horizontal="center" vertical="center"/>
    </xf>
    <xf numFmtId="0" fontId="48" fillId="0" borderId="0" xfId="0" applyFont="1" applyAlignment="1">
      <alignment horizontal="center"/>
    </xf>
    <xf numFmtId="0" fontId="48" fillId="0" borderId="0" xfId="0" applyFont="1" applyAlignment="1">
      <alignment horizontal="lef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51" fillId="0" borderId="0" xfId="0" applyFont="1" applyAlignment="1">
      <alignment horizontal="left" vertical="center"/>
    </xf>
    <xf numFmtId="0" fontId="25" fillId="0" borderId="0" xfId="0" applyFont="1" applyAlignment="1">
      <alignment horizontal="distributed" vertical="center"/>
    </xf>
    <xf numFmtId="0" fontId="24" fillId="4" borderId="65" xfId="0" applyFont="1" applyFill="1" applyBorder="1" applyAlignment="1">
      <alignment horizontal="center" vertical="center"/>
    </xf>
    <xf numFmtId="0" fontId="24" fillId="4" borderId="66" xfId="0" applyFont="1" applyFill="1" applyBorder="1" applyAlignment="1">
      <alignment horizontal="center" vertical="center"/>
    </xf>
    <xf numFmtId="0" fontId="24" fillId="4" borderId="67" xfId="0" applyFont="1" applyFill="1" applyBorder="1" applyAlignment="1">
      <alignment horizontal="center" vertical="center"/>
    </xf>
    <xf numFmtId="0" fontId="9" fillId="0" borderId="68" xfId="0" applyFont="1" applyFill="1" applyBorder="1" applyAlignment="1" applyProtection="1">
      <alignment horizontal="left" vertical="center" shrinkToFit="1"/>
      <protection hidden="1"/>
    </xf>
    <xf numFmtId="0" fontId="9" fillId="0" borderId="69" xfId="0" applyFont="1" applyFill="1" applyBorder="1" applyAlignment="1" applyProtection="1">
      <alignment horizontal="left" vertical="center" shrinkToFit="1"/>
      <protection hidden="1"/>
    </xf>
    <xf numFmtId="0" fontId="9" fillId="0" borderId="70" xfId="0" applyFont="1" applyFill="1" applyBorder="1" applyAlignment="1" applyProtection="1">
      <alignment horizontal="left" vertical="center" shrinkToFit="1"/>
      <protection hidden="1"/>
    </xf>
    <xf numFmtId="0" fontId="8" fillId="0" borderId="52" xfId="0" applyFont="1" applyBorder="1" applyAlignment="1">
      <alignment horizontal="center" vertical="center"/>
    </xf>
    <xf numFmtId="0" fontId="25" fillId="0" borderId="4" xfId="0" applyFont="1" applyBorder="1" applyAlignment="1" applyProtection="1">
      <alignment horizontal="center" vertical="top"/>
    </xf>
    <xf numFmtId="0" fontId="1" fillId="0" borderId="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9" fillId="0" borderId="34" xfId="0" applyFont="1" applyFill="1" applyBorder="1" applyAlignment="1" applyProtection="1">
      <alignment horizontal="center" vertical="center" shrinkToFit="1"/>
      <protection hidden="1"/>
    </xf>
    <xf numFmtId="0" fontId="9" fillId="0" borderId="30" xfId="0" applyFont="1" applyFill="1" applyBorder="1" applyAlignment="1" applyProtection="1">
      <alignment horizontal="center" vertical="center" shrinkToFit="1"/>
      <protection hidden="1"/>
    </xf>
    <xf numFmtId="0" fontId="9" fillId="0" borderId="9" xfId="0" applyFont="1" applyFill="1" applyBorder="1" applyAlignment="1" applyProtection="1">
      <alignment horizontal="center" vertical="center" shrinkToFit="1"/>
      <protection hidden="1"/>
    </xf>
    <xf numFmtId="0" fontId="1" fillId="0" borderId="34" xfId="0" applyFont="1" applyFill="1" applyBorder="1" applyAlignment="1" applyProtection="1">
      <alignment horizontal="center" vertical="center" shrinkToFit="1"/>
    </xf>
    <xf numFmtId="0" fontId="1" fillId="0" borderId="30"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9" fillId="0" borderId="29"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shrinkToFit="1"/>
      <protection hidden="1"/>
    </xf>
    <xf numFmtId="0" fontId="9" fillId="0" borderId="26" xfId="0" applyFont="1" applyFill="1" applyBorder="1" applyAlignment="1" applyProtection="1">
      <alignment horizontal="left" vertical="center" shrinkToFit="1"/>
      <protection hidden="1"/>
    </xf>
    <xf numFmtId="0" fontId="14" fillId="5" borderId="40" xfId="0" applyFont="1" applyFill="1" applyBorder="1" applyAlignment="1">
      <alignment horizontal="left" vertical="center"/>
    </xf>
    <xf numFmtId="0" fontId="14" fillId="5" borderId="41" xfId="0" applyFont="1" applyFill="1" applyBorder="1" applyAlignment="1">
      <alignment horizontal="left" vertical="center"/>
    </xf>
    <xf numFmtId="0" fontId="14" fillId="5" borderId="42" xfId="0" applyFont="1" applyFill="1" applyBorder="1" applyAlignment="1">
      <alignment horizontal="left" vertical="center"/>
    </xf>
    <xf numFmtId="0" fontId="3" fillId="0" borderId="71" xfId="0" applyFont="1" applyFill="1" applyBorder="1" applyAlignment="1" applyProtection="1">
      <alignment horizontal="center" vertical="center" textRotation="255" shrinkToFit="1"/>
    </xf>
    <xf numFmtId="0" fontId="3" fillId="0" borderId="13" xfId="0" applyFont="1" applyFill="1" applyBorder="1" applyAlignment="1" applyProtection="1">
      <alignment horizontal="center" vertical="center" textRotation="255" shrinkToFit="1"/>
    </xf>
    <xf numFmtId="0" fontId="4" fillId="0" borderId="72" xfId="0" applyFont="1" applyFill="1" applyBorder="1" applyAlignment="1" applyProtection="1">
      <alignment horizontal="distributed" vertical="center" justifyLastLine="1" shrinkToFit="1"/>
      <protection hidden="1"/>
    </xf>
    <xf numFmtId="0" fontId="4" fillId="0" borderId="73" xfId="0" applyFont="1" applyFill="1" applyBorder="1" applyAlignment="1" applyProtection="1">
      <alignment horizontal="distributed" vertical="center" justifyLastLine="1" shrinkToFit="1"/>
      <protection hidden="1"/>
    </xf>
    <xf numFmtId="0" fontId="4" fillId="0" borderId="74" xfId="0" applyFont="1" applyFill="1" applyBorder="1" applyAlignment="1" applyProtection="1">
      <alignment horizontal="distributed" vertical="center" justifyLastLine="1" shrinkToFit="1"/>
      <protection hidden="1"/>
    </xf>
    <xf numFmtId="0" fontId="1" fillId="0" borderId="50" xfId="0" applyFont="1" applyBorder="1" applyAlignment="1" applyProtection="1">
      <alignment horizontal="center" vertical="center" shrinkToFit="1"/>
      <protection hidden="1"/>
    </xf>
    <xf numFmtId="0" fontId="1" fillId="0" borderId="44" xfId="0" applyFont="1" applyBorder="1" applyAlignment="1" applyProtection="1">
      <alignment horizontal="center" vertical="center" shrinkToFit="1"/>
      <protection hidden="1"/>
    </xf>
    <xf numFmtId="0" fontId="1" fillId="0" borderId="45" xfId="0" applyFont="1" applyBorder="1" applyAlignment="1" applyProtection="1">
      <alignment horizontal="center" vertical="center" shrinkToFit="1"/>
      <protection hidden="1"/>
    </xf>
    <xf numFmtId="0" fontId="9" fillId="0" borderId="75" xfId="0" applyFont="1" applyFill="1" applyBorder="1" applyAlignment="1" applyProtection="1">
      <alignment horizontal="left" vertical="center" indent="1" shrinkToFit="1"/>
      <protection hidden="1"/>
    </xf>
    <xf numFmtId="0" fontId="9" fillId="0" borderId="76" xfId="0" applyFont="1" applyFill="1" applyBorder="1" applyAlignment="1" applyProtection="1">
      <alignment horizontal="left" vertical="center" indent="1" shrinkToFit="1"/>
      <protection hidden="1"/>
    </xf>
    <xf numFmtId="0" fontId="9" fillId="0" borderId="2" xfId="0" applyFont="1" applyFill="1" applyBorder="1" applyAlignment="1" applyProtection="1">
      <alignment horizontal="left" vertical="center" indent="1" shrinkToFit="1"/>
      <protection hidden="1"/>
    </xf>
    <xf numFmtId="0" fontId="9" fillId="0" borderId="4" xfId="0" applyFont="1" applyFill="1" applyBorder="1" applyAlignment="1" applyProtection="1">
      <alignment horizontal="left" vertical="center" indent="1" shrinkToFit="1"/>
      <protection hidden="1"/>
    </xf>
    <xf numFmtId="0" fontId="9" fillId="0" borderId="17" xfId="0" applyFont="1" applyFill="1" applyBorder="1" applyAlignment="1" applyProtection="1">
      <alignment horizontal="center" vertical="center" justifyLastLine="1" shrinkToFit="1"/>
      <protection hidden="1"/>
    </xf>
    <xf numFmtId="0" fontId="9" fillId="0" borderId="48" xfId="0" applyFont="1" applyFill="1" applyBorder="1" applyAlignment="1" applyProtection="1">
      <alignment horizontal="center" vertical="center" justifyLastLine="1" shrinkToFit="1"/>
      <protection hidden="1"/>
    </xf>
    <xf numFmtId="0" fontId="9" fillId="0" borderId="49" xfId="0" applyFont="1" applyFill="1" applyBorder="1" applyAlignment="1" applyProtection="1">
      <alignment horizontal="center" vertical="center" justifyLastLine="1" shrinkToFit="1"/>
      <protection hidden="1"/>
    </xf>
    <xf numFmtId="0" fontId="10" fillId="0" borderId="0" xfId="0" applyFont="1" applyAlignment="1" applyProtection="1">
      <alignment horizontal="left" vertical="center"/>
      <protection locked="0"/>
    </xf>
    <xf numFmtId="0" fontId="9" fillId="0" borderId="3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 fillId="0" borderId="3" xfId="0" applyFont="1" applyFill="1" applyBorder="1" applyAlignment="1" applyProtection="1">
      <alignment horizontal="center" vertical="center" shrinkToFit="1"/>
    </xf>
    <xf numFmtId="0" fontId="1" fillId="0" borderId="30" xfId="0" applyFont="1" applyFill="1" applyBorder="1" applyAlignment="1" applyProtection="1">
      <alignment horizontal="distributed" vertical="center" justifyLastLine="1"/>
    </xf>
    <xf numFmtId="0" fontId="9" fillId="0" borderId="3" xfId="0" applyFont="1" applyFill="1" applyBorder="1" applyAlignment="1" applyProtection="1">
      <alignment horizontal="center" vertical="center" shrinkToFit="1"/>
    </xf>
    <xf numFmtId="0" fontId="1" fillId="0" borderId="34" xfId="0" applyFont="1" applyFill="1" applyBorder="1" applyAlignment="1" applyProtection="1">
      <alignment horizontal="left" vertical="center" shrinkToFit="1"/>
      <protection hidden="1"/>
    </xf>
    <xf numFmtId="0" fontId="1" fillId="0" borderId="30" xfId="0" applyFont="1" applyFill="1" applyBorder="1" applyAlignment="1" applyProtection="1">
      <alignment horizontal="left" vertical="center" shrinkToFit="1"/>
      <protection hidden="1"/>
    </xf>
    <xf numFmtId="0" fontId="1" fillId="0" borderId="9" xfId="0" applyFont="1" applyFill="1" applyBorder="1" applyAlignment="1" applyProtection="1">
      <alignment horizontal="left" vertical="center" shrinkToFit="1"/>
      <protection hidden="1"/>
    </xf>
    <xf numFmtId="0" fontId="10" fillId="0" borderId="0" xfId="0" applyFont="1" applyAlignment="1">
      <alignment horizontal="left" vertical="center" shrinkToFit="1"/>
    </xf>
    <xf numFmtId="0" fontId="10" fillId="4" borderId="0" xfId="0" applyFont="1" applyFill="1" applyAlignment="1">
      <alignment horizontal="left" vertical="center" shrinkToFit="1"/>
    </xf>
    <xf numFmtId="0" fontId="9" fillId="0" borderId="30" xfId="0" applyFont="1" applyFill="1" applyBorder="1" applyAlignment="1" applyProtection="1">
      <alignment horizontal="left" vertical="center" shrinkToFit="1"/>
      <protection hidden="1"/>
    </xf>
    <xf numFmtId="0" fontId="5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distributed" vertical="center" justifyLastLine="1" shrinkToFit="1"/>
      <protection hidden="1"/>
    </xf>
    <xf numFmtId="58" fontId="9" fillId="0" borderId="0" xfId="0" applyNumberFormat="1" applyFont="1" applyAlignment="1" applyProtection="1">
      <alignment horizontal="distributed" vertical="center" justifyLastLine="1" shrinkToFit="1"/>
    </xf>
    <xf numFmtId="0" fontId="9" fillId="0" borderId="0" xfId="0" applyFont="1" applyFill="1" applyBorder="1" applyAlignment="1" applyProtection="1">
      <alignment horizontal="center" vertical="center" shrinkToFit="1"/>
      <protection hidden="1"/>
    </xf>
    <xf numFmtId="0" fontId="3" fillId="0" borderId="34" xfId="0" applyFont="1" applyFill="1" applyBorder="1" applyAlignment="1" applyProtection="1">
      <alignment horizontal="distributed" vertical="center" justifyLastLine="1"/>
    </xf>
    <xf numFmtId="0" fontId="3" fillId="0" borderId="30" xfId="0" applyFont="1" applyFill="1" applyBorder="1" applyAlignment="1" applyProtection="1">
      <alignment horizontal="distributed" vertical="center" justifyLastLine="1"/>
    </xf>
    <xf numFmtId="0" fontId="3" fillId="0" borderId="9" xfId="0" applyFont="1" applyFill="1" applyBorder="1" applyAlignment="1" applyProtection="1">
      <alignment horizontal="distributed" vertical="center" justifyLastLine="1"/>
    </xf>
    <xf numFmtId="180" fontId="3" fillId="0" borderId="2" xfId="0" applyNumberFormat="1" applyFont="1" applyFill="1" applyBorder="1" applyAlignment="1" applyProtection="1">
      <alignment horizontal="left" vertical="center" shrinkToFit="1"/>
      <protection hidden="1"/>
    </xf>
    <xf numFmtId="180" fontId="3" fillId="0" borderId="4" xfId="0" applyNumberFormat="1" applyFont="1" applyFill="1" applyBorder="1" applyAlignment="1" applyProtection="1">
      <alignment horizontal="left" vertical="center" shrinkToFit="1"/>
      <protection hidden="1"/>
    </xf>
    <xf numFmtId="180" fontId="3" fillId="0" borderId="1" xfId="0" applyNumberFormat="1" applyFont="1" applyFill="1" applyBorder="1" applyAlignment="1" applyProtection="1">
      <alignment horizontal="left" vertical="center" shrinkToFit="1"/>
      <protection hidden="1"/>
    </xf>
    <xf numFmtId="0" fontId="9" fillId="0" borderId="17" xfId="0" applyFont="1" applyFill="1" applyBorder="1" applyAlignment="1" applyProtection="1">
      <alignment horizontal="center" vertical="center" shrinkToFit="1"/>
      <protection hidden="1"/>
    </xf>
    <xf numFmtId="0" fontId="9" fillId="0" borderId="48" xfId="0" applyFont="1" applyFill="1" applyBorder="1" applyAlignment="1" applyProtection="1">
      <alignment horizontal="center" vertical="center" shrinkToFit="1"/>
      <protection hidden="1"/>
    </xf>
    <xf numFmtId="0" fontId="9" fillId="0" borderId="49" xfId="0" applyFont="1" applyFill="1" applyBorder="1" applyAlignment="1" applyProtection="1">
      <alignment horizontal="center" vertical="center" shrinkToFit="1"/>
      <protection hidden="1"/>
    </xf>
    <xf numFmtId="0" fontId="4" fillId="0" borderId="3" xfId="0" applyFont="1" applyFill="1" applyBorder="1" applyAlignment="1" applyProtection="1">
      <alignment horizontal="distributed" vertical="center" justifyLastLine="1" shrinkToFit="1"/>
    </xf>
    <xf numFmtId="0" fontId="3" fillId="0" borderId="3" xfId="0" applyFont="1" applyFill="1" applyBorder="1" applyAlignment="1" applyProtection="1">
      <alignment horizontal="distributed" vertical="center" justifyLastLine="1" shrinkToFit="1"/>
    </xf>
    <xf numFmtId="0" fontId="63" fillId="0" borderId="0" xfId="0" applyFont="1" applyBorder="1" applyAlignment="1">
      <alignment horizontal="left" vertical="center"/>
    </xf>
    <xf numFmtId="0" fontId="10" fillId="0" borderId="0" xfId="0" applyFont="1" applyAlignment="1">
      <alignment vertical="center"/>
    </xf>
    <xf numFmtId="176" fontId="0" fillId="3" borderId="34" xfId="0" applyNumberFormat="1" applyFont="1" applyFill="1" applyBorder="1" applyAlignment="1" applyProtection="1">
      <alignment horizontal="center" vertical="center" shrinkToFit="1"/>
      <protection locked="0"/>
    </xf>
    <xf numFmtId="0" fontId="9" fillId="0" borderId="30" xfId="0" applyFont="1" applyBorder="1" applyAlignment="1" applyProtection="1">
      <alignment horizontal="left" vertical="center" justifyLastLine="1"/>
      <protection hidden="1"/>
    </xf>
    <xf numFmtId="0" fontId="9" fillId="0" borderId="9" xfId="0" applyFont="1" applyBorder="1" applyAlignment="1" applyProtection="1">
      <alignment horizontal="left" vertical="center" justifyLastLine="1"/>
      <protection hidden="1"/>
    </xf>
    <xf numFmtId="0" fontId="32" fillId="0" borderId="3" xfId="0" applyFont="1" applyBorder="1" applyAlignment="1" applyProtection="1">
      <alignment horizontal="center" vertical="center"/>
      <protection hidden="1"/>
    </xf>
    <xf numFmtId="0" fontId="32" fillId="0" borderId="3" xfId="0" applyFont="1" applyBorder="1" applyAlignment="1" applyProtection="1">
      <alignment horizontal="left" vertical="center" shrinkToFit="1"/>
      <protection hidden="1"/>
    </xf>
    <xf numFmtId="0" fontId="32" fillId="0" borderId="34" xfId="0" applyFont="1" applyBorder="1" applyAlignment="1" applyProtection="1">
      <alignment horizontal="center" vertical="center" shrinkToFit="1"/>
      <protection hidden="1"/>
    </xf>
    <xf numFmtId="0" fontId="32" fillId="0" borderId="9" xfId="0" applyFont="1" applyBorder="1" applyAlignment="1" applyProtection="1">
      <alignment horizontal="center" vertical="center" shrinkToFit="1"/>
      <protection hidden="1"/>
    </xf>
    <xf numFmtId="0" fontId="32" fillId="0" borderId="0" xfId="0" applyFont="1" applyAlignment="1">
      <alignment horizontal="left" vertical="center"/>
    </xf>
    <xf numFmtId="0" fontId="34" fillId="0" borderId="0" xfId="0" applyFont="1" applyAlignment="1" applyProtection="1">
      <alignment horizontal="distributed" vertical="center" justifyLastLine="1" shrinkToFit="1"/>
      <protection hidden="1"/>
    </xf>
    <xf numFmtId="0" fontId="32" fillId="0" borderId="0" xfId="0" applyFont="1" applyBorder="1" applyAlignment="1">
      <alignment horizontal="left" vertical="center"/>
    </xf>
    <xf numFmtId="0" fontId="29" fillId="0" borderId="0" xfId="0" applyFont="1" applyAlignment="1">
      <alignment horizontal="center" vertical="center"/>
    </xf>
    <xf numFmtId="0" fontId="4" fillId="0" borderId="0" xfId="0" applyFont="1" applyAlignment="1">
      <alignment horizontal="left" vertical="center"/>
    </xf>
    <xf numFmtId="0" fontId="1" fillId="0" borderId="4" xfId="0" applyFont="1" applyBorder="1" applyAlignment="1">
      <alignment horizontal="left" vertical="center" shrinkToFi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9" xfId="0" applyFont="1" applyBorder="1" applyAlignment="1">
      <alignment horizontal="center" vertical="center"/>
    </xf>
    <xf numFmtId="0" fontId="1" fillId="0" borderId="25" xfId="0" applyFont="1" applyBorder="1" applyAlignment="1">
      <alignment horizontal="distributed" vertical="center"/>
    </xf>
    <xf numFmtId="0" fontId="9" fillId="0" borderId="25" xfId="0" applyFont="1" applyBorder="1" applyAlignment="1">
      <alignment horizontal="center" vertical="center"/>
    </xf>
    <xf numFmtId="0" fontId="9" fillId="0" borderId="7" xfId="0" applyFont="1" applyBorder="1" applyAlignment="1">
      <alignment horizontal="center" vertical="center"/>
    </xf>
    <xf numFmtId="0" fontId="4" fillId="0" borderId="27" xfId="0" applyFont="1" applyBorder="1" applyAlignment="1" applyProtection="1">
      <alignment horizontal="left" vertical="center" shrinkToFit="1"/>
      <protection hidden="1"/>
    </xf>
    <xf numFmtId="0" fontId="4" fillId="0" borderId="44" xfId="0" applyFont="1" applyBorder="1" applyAlignment="1" applyProtection="1">
      <alignment horizontal="left" vertical="center" shrinkToFit="1"/>
      <protection hidden="1"/>
    </xf>
    <xf numFmtId="0" fontId="4" fillId="0" borderId="45" xfId="0" applyFont="1" applyBorder="1" applyAlignment="1" applyProtection="1">
      <alignment horizontal="left" vertical="center" shrinkToFit="1"/>
      <protection hidden="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30" xfId="0" applyFont="1" applyBorder="1" applyAlignment="1" applyProtection="1">
      <alignment horizontal="left" vertical="center" shrinkToFit="1"/>
      <protection hidden="1"/>
    </xf>
    <xf numFmtId="0" fontId="1" fillId="0" borderId="30" xfId="0" applyFont="1" applyBorder="1" applyAlignment="1" applyProtection="1">
      <alignment horizontal="center" vertical="center" shrinkToFit="1"/>
      <protection hidden="1"/>
    </xf>
    <xf numFmtId="0" fontId="1" fillId="0" borderId="9" xfId="0" applyFont="1" applyBorder="1" applyAlignment="1" applyProtection="1">
      <alignment horizontal="center" vertical="center" shrinkToFit="1"/>
      <protection hidden="1"/>
    </xf>
    <xf numFmtId="0" fontId="20" fillId="4" borderId="23"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24" xfId="0" applyFont="1" applyFill="1" applyBorder="1" applyAlignment="1">
      <alignment horizontal="center" vertical="center"/>
    </xf>
    <xf numFmtId="0" fontId="11" fillId="0" borderId="3" xfId="0" applyFont="1" applyBorder="1" applyAlignment="1" applyProtection="1">
      <alignment horizontal="center" vertical="center"/>
      <protection hidden="1"/>
    </xf>
    <xf numFmtId="0" fontId="9" fillId="0" borderId="10" xfId="0" applyFont="1" applyBorder="1" applyAlignment="1" applyProtection="1">
      <alignment horizontal="left" vertical="center" shrinkToFit="1"/>
      <protection hidden="1"/>
    </xf>
    <xf numFmtId="0" fontId="9" fillId="0" borderId="2" xfId="0" applyFont="1" applyBorder="1" applyAlignment="1" applyProtection="1">
      <alignment horizontal="left" vertical="center" shrinkToFit="1"/>
      <protection hidden="1"/>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3" fillId="0" borderId="30" xfId="0" applyFont="1" applyBorder="1" applyAlignment="1">
      <alignment horizontal="left" vertical="center"/>
    </xf>
    <xf numFmtId="0" fontId="1" fillId="0" borderId="30" xfId="0" applyFont="1" applyBorder="1" applyAlignment="1" applyProtection="1">
      <alignment horizontal="left" vertical="center" justifyLastLine="1" shrinkToFit="1"/>
      <protection hidden="1"/>
    </xf>
    <xf numFmtId="0" fontId="4" fillId="0" borderId="30" xfId="0" applyFont="1" applyBorder="1" applyAlignment="1" applyProtection="1">
      <alignment horizontal="left" vertical="center" shrinkToFit="1"/>
      <protection hidden="1"/>
    </xf>
    <xf numFmtId="0" fontId="4" fillId="0" borderId="9" xfId="0" applyFont="1" applyBorder="1" applyAlignment="1" applyProtection="1">
      <alignment horizontal="left" vertical="center" shrinkToFit="1"/>
      <protection hidden="1"/>
    </xf>
    <xf numFmtId="0" fontId="1" fillId="0" borderId="30" xfId="0" applyFont="1" applyBorder="1" applyAlignment="1" applyProtection="1">
      <alignment horizontal="left" indent="1" shrinkToFit="1"/>
      <protection hidden="1"/>
    </xf>
    <xf numFmtId="0" fontId="1" fillId="0" borderId="10" xfId="0" applyFont="1" applyBorder="1" applyAlignment="1" applyProtection="1">
      <alignment horizontal="center" vertical="center" shrinkToFit="1"/>
      <protection hidden="1"/>
    </xf>
    <xf numFmtId="0" fontId="1" fillId="0" borderId="25" xfId="0" applyFont="1" applyBorder="1" applyAlignment="1" applyProtection="1">
      <alignment horizontal="center" vertical="center" shrinkToFit="1"/>
      <protection hidden="1"/>
    </xf>
    <xf numFmtId="0" fontId="1" fillId="0" borderId="7" xfId="0" applyFont="1" applyBorder="1" applyAlignment="1" applyProtection="1">
      <alignment horizontal="center" vertical="center" shrinkToFit="1"/>
      <protection hidden="1"/>
    </xf>
    <xf numFmtId="0" fontId="3" fillId="0" borderId="30" xfId="0" applyFont="1" applyBorder="1" applyAlignment="1">
      <alignment horizontal="right" vertical="center"/>
    </xf>
    <xf numFmtId="0" fontId="1" fillId="0" borderId="30" xfId="0" applyFont="1" applyBorder="1" applyAlignment="1" applyProtection="1">
      <alignment horizontal="left" vertical="center" indent="1"/>
      <protection hidden="1"/>
    </xf>
    <xf numFmtId="0" fontId="33" fillId="0" borderId="3" xfId="0" applyFont="1" applyBorder="1" applyAlignment="1">
      <alignment horizontal="distributed" vertical="center" justifyLastLine="1"/>
    </xf>
    <xf numFmtId="0" fontId="33" fillId="0" borderId="34" xfId="0" applyFont="1" applyBorder="1" applyAlignment="1">
      <alignment horizontal="distributed" vertical="center" justifyLastLine="1"/>
    </xf>
    <xf numFmtId="0" fontId="33" fillId="0" borderId="30" xfId="0" applyFont="1" applyBorder="1" applyAlignment="1">
      <alignment horizontal="distributed" vertical="center" justifyLastLine="1"/>
    </xf>
    <xf numFmtId="0" fontId="33" fillId="0" borderId="9" xfId="0" applyFont="1" applyBorder="1" applyAlignment="1">
      <alignment horizontal="distributed" vertical="center" justifyLastLine="1"/>
    </xf>
    <xf numFmtId="0" fontId="8" fillId="0" borderId="0" xfId="0" applyFont="1" applyBorder="1" applyAlignment="1">
      <alignment horizontal="center" vertical="center"/>
    </xf>
    <xf numFmtId="0" fontId="1" fillId="0" borderId="34" xfId="0" applyFont="1" applyBorder="1" applyAlignment="1">
      <alignment horizontal="distributed" vertical="center" indent="1" shrinkToFit="1"/>
    </xf>
    <xf numFmtId="0" fontId="1" fillId="0" borderId="30" xfId="0" applyFont="1" applyBorder="1" applyAlignment="1">
      <alignment horizontal="distributed" vertical="center" indent="1" shrinkToFit="1"/>
    </xf>
    <xf numFmtId="0" fontId="1" fillId="0" borderId="9" xfId="0" applyFont="1" applyBorder="1" applyAlignment="1">
      <alignment horizontal="distributed" vertical="center" indent="1" shrinkToFit="1"/>
    </xf>
    <xf numFmtId="0" fontId="3" fillId="0" borderId="3" xfId="0" applyFont="1" applyBorder="1" applyAlignment="1">
      <alignment horizontal="center" vertical="center" shrinkToFit="1"/>
    </xf>
    <xf numFmtId="0" fontId="25" fillId="0" borderId="30" xfId="0" applyFont="1" applyBorder="1" applyAlignment="1">
      <alignment horizontal="distributed" vertical="center" indent="2"/>
    </xf>
    <xf numFmtId="0" fontId="10" fillId="0" borderId="0" xfId="0" applyFont="1" applyAlignment="1">
      <alignment horizontal="right" vertical="center"/>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34" fillId="0" borderId="32"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cellXfs>
  <cellStyles count="1">
    <cellStyle name="標準" xfId="0" builtinId="0"/>
  </cellStyles>
  <dxfs count="10">
    <dxf>
      <font>
        <condense val="0"/>
        <extend val="0"/>
        <color indexed="12"/>
      </font>
      <fill>
        <patternFill>
          <bgColor indexed="26"/>
        </patternFill>
      </fill>
    </dxf>
    <dxf>
      <font>
        <condense val="0"/>
        <extend val="0"/>
        <color indexed="16"/>
      </font>
      <fill>
        <patternFill>
          <bgColor indexed="26"/>
        </patternFill>
      </fill>
    </dxf>
    <dxf>
      <fill>
        <patternFill>
          <bgColor indexed="41"/>
        </patternFill>
      </fill>
    </dxf>
    <dxf>
      <font>
        <condense val="0"/>
        <extend val="0"/>
        <color indexed="12"/>
      </font>
      <fill>
        <patternFill>
          <bgColor indexed="26"/>
        </patternFill>
      </fill>
    </dxf>
    <dxf>
      <fill>
        <patternFill>
          <bgColor indexed="41"/>
        </patternFill>
      </fill>
    </dxf>
    <dxf>
      <font>
        <condense val="0"/>
        <extend val="0"/>
        <color indexed="12"/>
      </font>
      <fill>
        <patternFill>
          <bgColor indexed="26"/>
        </patternFill>
      </fill>
    </dxf>
    <dxf>
      <fill>
        <patternFill>
          <bgColor indexed="41"/>
        </patternFill>
      </fill>
    </dxf>
    <dxf>
      <font>
        <condense val="0"/>
        <extend val="0"/>
        <color auto="1"/>
      </font>
      <fill>
        <patternFill>
          <bgColor indexed="26"/>
        </patternFill>
      </fill>
    </dxf>
    <dxf>
      <font>
        <condense val="0"/>
        <extend val="0"/>
        <color indexed="16"/>
      </font>
      <fill>
        <patternFill>
          <bgColor indexed="26"/>
        </patternFill>
      </fill>
    </dxf>
    <dxf>
      <fill>
        <patternFill>
          <bgColor indexed="26"/>
        </patternFill>
      </fill>
    </dxf>
  </dxfs>
  <tableStyles count="0" defaultTableStyle="TableStyleMedium2" defaultPivotStyle="PivotStyleLight16"/>
  <colors>
    <mruColors>
      <color rgb="FFFF00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28575</xdr:colOff>
      <xdr:row>3</xdr:row>
      <xdr:rowOff>0</xdr:rowOff>
    </xdr:from>
    <xdr:to>
      <xdr:col>5</xdr:col>
      <xdr:colOff>1085850</xdr:colOff>
      <xdr:row>3</xdr:row>
      <xdr:rowOff>247650</xdr:rowOff>
    </xdr:to>
    <xdr:sp macro="[0]!NO1へ" textlink="">
      <xdr:nvSpPr>
        <xdr:cNvPr id="11265" name="Rectangle 1">
          <a:extLst>
            <a:ext uri="{FF2B5EF4-FFF2-40B4-BE49-F238E27FC236}">
              <a16:creationId xmlns:a16="http://schemas.microsoft.com/office/drawing/2014/main" id="{00000000-0008-0000-0000-0000012C0000}"/>
            </a:ext>
          </a:extLst>
        </xdr:cNvPr>
        <xdr:cNvSpPr>
          <a:spLocks noChangeArrowheads="1"/>
        </xdr:cNvSpPr>
      </xdr:nvSpPr>
      <xdr:spPr bwMode="auto">
        <a:xfrm>
          <a:off x="4791075" y="819150"/>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ＮＯ1</a:t>
          </a:r>
          <a:endParaRPr lang="ja-JP" altLang="en-US"/>
        </a:p>
      </xdr:txBody>
    </xdr:sp>
    <xdr:clientData/>
  </xdr:twoCellAnchor>
  <xdr:twoCellAnchor>
    <xdr:from>
      <xdr:col>5</xdr:col>
      <xdr:colOff>28575</xdr:colOff>
      <xdr:row>5</xdr:row>
      <xdr:rowOff>0</xdr:rowOff>
    </xdr:from>
    <xdr:to>
      <xdr:col>5</xdr:col>
      <xdr:colOff>1085850</xdr:colOff>
      <xdr:row>5</xdr:row>
      <xdr:rowOff>247650</xdr:rowOff>
    </xdr:to>
    <xdr:sp macro="[0]!NO2へ" textlink="">
      <xdr:nvSpPr>
        <xdr:cNvPr id="11269" name="Rectangle 5">
          <a:extLst>
            <a:ext uri="{FF2B5EF4-FFF2-40B4-BE49-F238E27FC236}">
              <a16:creationId xmlns:a16="http://schemas.microsoft.com/office/drawing/2014/main" id="{00000000-0008-0000-0000-0000052C0000}"/>
            </a:ext>
          </a:extLst>
        </xdr:cNvPr>
        <xdr:cNvSpPr>
          <a:spLocks noChangeArrowheads="1"/>
        </xdr:cNvSpPr>
      </xdr:nvSpPr>
      <xdr:spPr bwMode="auto">
        <a:xfrm>
          <a:off x="4791075" y="115252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ＮＯ2</a:t>
          </a:r>
          <a:endParaRPr lang="ja-JP" altLang="en-US"/>
        </a:p>
      </xdr:txBody>
    </xdr:sp>
    <xdr:clientData/>
  </xdr:twoCellAnchor>
  <xdr:twoCellAnchor>
    <xdr:from>
      <xdr:col>5</xdr:col>
      <xdr:colOff>28575</xdr:colOff>
      <xdr:row>7</xdr:row>
      <xdr:rowOff>9525</xdr:rowOff>
    </xdr:from>
    <xdr:to>
      <xdr:col>5</xdr:col>
      <xdr:colOff>1085850</xdr:colOff>
      <xdr:row>7</xdr:row>
      <xdr:rowOff>257175</xdr:rowOff>
    </xdr:to>
    <xdr:sp macro="[0]!県登録へ" textlink="">
      <xdr:nvSpPr>
        <xdr:cNvPr id="11270" name="Rectangle 6">
          <a:extLst>
            <a:ext uri="{FF2B5EF4-FFF2-40B4-BE49-F238E27FC236}">
              <a16:creationId xmlns:a16="http://schemas.microsoft.com/office/drawing/2014/main" id="{00000000-0008-0000-0000-0000062C0000}"/>
            </a:ext>
          </a:extLst>
        </xdr:cNvPr>
        <xdr:cNvSpPr>
          <a:spLocks noChangeArrowheads="1"/>
        </xdr:cNvSpPr>
      </xdr:nvSpPr>
      <xdr:spPr bwMode="auto">
        <a:xfrm>
          <a:off x="4791075" y="14954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県登録作成</a:t>
          </a:r>
          <a:endParaRPr lang="ja-JP" altLang="en-US"/>
        </a:p>
      </xdr:txBody>
    </xdr:sp>
    <xdr:clientData/>
  </xdr:twoCellAnchor>
  <xdr:twoCellAnchor>
    <xdr:from>
      <xdr:col>5</xdr:col>
      <xdr:colOff>28575</xdr:colOff>
      <xdr:row>9</xdr:row>
      <xdr:rowOff>0</xdr:rowOff>
    </xdr:from>
    <xdr:to>
      <xdr:col>5</xdr:col>
      <xdr:colOff>1085850</xdr:colOff>
      <xdr:row>9</xdr:row>
      <xdr:rowOff>247650</xdr:rowOff>
    </xdr:to>
    <xdr:sp macro="[0]!県登録印刷" textlink="">
      <xdr:nvSpPr>
        <xdr:cNvPr id="11271" name="Rectangle 7">
          <a:extLst>
            <a:ext uri="{FF2B5EF4-FFF2-40B4-BE49-F238E27FC236}">
              <a16:creationId xmlns:a16="http://schemas.microsoft.com/office/drawing/2014/main" id="{00000000-0008-0000-0000-0000072C0000}"/>
            </a:ext>
          </a:extLst>
        </xdr:cNvPr>
        <xdr:cNvSpPr>
          <a:spLocks noChangeArrowheads="1"/>
        </xdr:cNvSpPr>
      </xdr:nvSpPr>
      <xdr:spPr bwMode="auto">
        <a:xfrm>
          <a:off x="4791075" y="181927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県登録印刷</a:t>
          </a:r>
          <a:endParaRPr lang="ja-JP" altLang="en-US"/>
        </a:p>
      </xdr:txBody>
    </xdr:sp>
    <xdr:clientData/>
  </xdr:twoCellAnchor>
  <xdr:twoCellAnchor>
    <xdr:from>
      <xdr:col>5</xdr:col>
      <xdr:colOff>28575</xdr:colOff>
      <xdr:row>11</xdr:row>
      <xdr:rowOff>9525</xdr:rowOff>
    </xdr:from>
    <xdr:to>
      <xdr:col>5</xdr:col>
      <xdr:colOff>1085850</xdr:colOff>
      <xdr:row>11</xdr:row>
      <xdr:rowOff>257175</xdr:rowOff>
    </xdr:to>
    <xdr:sp macro="[0]!市大会作成へ" textlink="">
      <xdr:nvSpPr>
        <xdr:cNvPr id="11272" name="Rectangle 8">
          <a:extLst>
            <a:ext uri="{FF2B5EF4-FFF2-40B4-BE49-F238E27FC236}">
              <a16:creationId xmlns:a16="http://schemas.microsoft.com/office/drawing/2014/main" id="{00000000-0008-0000-0000-0000082C0000}"/>
            </a:ext>
          </a:extLst>
        </xdr:cNvPr>
        <xdr:cNvSpPr>
          <a:spLocks noChangeArrowheads="1"/>
        </xdr:cNvSpPr>
      </xdr:nvSpPr>
      <xdr:spPr bwMode="auto">
        <a:xfrm>
          <a:off x="4791075" y="216217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市大会作成</a:t>
          </a:r>
          <a:endParaRPr lang="ja-JP" altLang="en-US"/>
        </a:p>
      </xdr:txBody>
    </xdr:sp>
    <xdr:clientData/>
  </xdr:twoCellAnchor>
  <xdr:twoCellAnchor>
    <xdr:from>
      <xdr:col>5</xdr:col>
      <xdr:colOff>28575</xdr:colOff>
      <xdr:row>13</xdr:row>
      <xdr:rowOff>9525</xdr:rowOff>
    </xdr:from>
    <xdr:to>
      <xdr:col>5</xdr:col>
      <xdr:colOff>1085850</xdr:colOff>
      <xdr:row>13</xdr:row>
      <xdr:rowOff>257175</xdr:rowOff>
    </xdr:to>
    <xdr:sp macro="[0]!市大会印刷へ" textlink="">
      <xdr:nvSpPr>
        <xdr:cNvPr id="11273" name="Rectangle 9">
          <a:extLst>
            <a:ext uri="{FF2B5EF4-FFF2-40B4-BE49-F238E27FC236}">
              <a16:creationId xmlns:a16="http://schemas.microsoft.com/office/drawing/2014/main" id="{00000000-0008-0000-0000-0000092C0000}"/>
            </a:ext>
          </a:extLst>
        </xdr:cNvPr>
        <xdr:cNvSpPr>
          <a:spLocks noChangeArrowheads="1"/>
        </xdr:cNvSpPr>
      </xdr:nvSpPr>
      <xdr:spPr bwMode="auto">
        <a:xfrm>
          <a:off x="4791075" y="2495550"/>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市大会印刷</a:t>
          </a:r>
          <a:endParaRPr lang="ja-JP" altLang="en-US"/>
        </a:p>
      </xdr:txBody>
    </xdr:sp>
    <xdr:clientData/>
  </xdr:twoCellAnchor>
  <xdr:twoCellAnchor>
    <xdr:from>
      <xdr:col>5</xdr:col>
      <xdr:colOff>28575</xdr:colOff>
      <xdr:row>15</xdr:row>
      <xdr:rowOff>9525</xdr:rowOff>
    </xdr:from>
    <xdr:to>
      <xdr:col>5</xdr:col>
      <xdr:colOff>1085850</xdr:colOff>
      <xdr:row>15</xdr:row>
      <xdr:rowOff>257175</xdr:rowOff>
    </xdr:to>
    <xdr:sp macro="[0]!県大会作成へ" textlink="">
      <xdr:nvSpPr>
        <xdr:cNvPr id="11274" name="Rectangle 10">
          <a:extLst>
            <a:ext uri="{FF2B5EF4-FFF2-40B4-BE49-F238E27FC236}">
              <a16:creationId xmlns:a16="http://schemas.microsoft.com/office/drawing/2014/main" id="{00000000-0008-0000-0000-00000A2C0000}"/>
            </a:ext>
          </a:extLst>
        </xdr:cNvPr>
        <xdr:cNvSpPr>
          <a:spLocks noChangeArrowheads="1"/>
        </xdr:cNvSpPr>
      </xdr:nvSpPr>
      <xdr:spPr bwMode="auto">
        <a:xfrm>
          <a:off x="4791075" y="28289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県大会作成</a:t>
          </a:r>
          <a:endParaRPr lang="ja-JP" altLang="en-US"/>
        </a:p>
      </xdr:txBody>
    </xdr:sp>
    <xdr:clientData/>
  </xdr:twoCellAnchor>
  <xdr:twoCellAnchor>
    <xdr:from>
      <xdr:col>5</xdr:col>
      <xdr:colOff>28575</xdr:colOff>
      <xdr:row>17</xdr:row>
      <xdr:rowOff>9525</xdr:rowOff>
    </xdr:from>
    <xdr:to>
      <xdr:col>5</xdr:col>
      <xdr:colOff>1085850</xdr:colOff>
      <xdr:row>17</xdr:row>
      <xdr:rowOff>257175</xdr:rowOff>
    </xdr:to>
    <xdr:sp macro="[0]!県大会印刷へ" textlink="">
      <xdr:nvSpPr>
        <xdr:cNvPr id="11275" name="Rectangle 11">
          <a:extLst>
            <a:ext uri="{FF2B5EF4-FFF2-40B4-BE49-F238E27FC236}">
              <a16:creationId xmlns:a16="http://schemas.microsoft.com/office/drawing/2014/main" id="{00000000-0008-0000-0000-00000B2C0000}"/>
            </a:ext>
          </a:extLst>
        </xdr:cNvPr>
        <xdr:cNvSpPr>
          <a:spLocks noChangeArrowheads="1"/>
        </xdr:cNvSpPr>
      </xdr:nvSpPr>
      <xdr:spPr bwMode="auto">
        <a:xfrm>
          <a:off x="4791075" y="3162300"/>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県大会印刷</a:t>
          </a:r>
          <a:endParaRPr lang="ja-JP" altLang="en-US"/>
        </a:p>
      </xdr:txBody>
    </xdr:sp>
    <xdr:clientData/>
  </xdr:twoCellAnchor>
  <xdr:twoCellAnchor>
    <xdr:from>
      <xdr:col>5</xdr:col>
      <xdr:colOff>28575</xdr:colOff>
      <xdr:row>19</xdr:row>
      <xdr:rowOff>0</xdr:rowOff>
    </xdr:from>
    <xdr:to>
      <xdr:col>5</xdr:col>
      <xdr:colOff>1085850</xdr:colOff>
      <xdr:row>19</xdr:row>
      <xdr:rowOff>247650</xdr:rowOff>
    </xdr:to>
    <xdr:sp macro="[0]!追加説明へ" textlink="">
      <xdr:nvSpPr>
        <xdr:cNvPr id="11276" name="Rectangle 12">
          <a:extLst>
            <a:ext uri="{FF2B5EF4-FFF2-40B4-BE49-F238E27FC236}">
              <a16:creationId xmlns:a16="http://schemas.microsoft.com/office/drawing/2014/main" id="{00000000-0008-0000-0000-00000C2C0000}"/>
            </a:ext>
          </a:extLst>
        </xdr:cNvPr>
        <xdr:cNvSpPr>
          <a:spLocks noChangeArrowheads="1"/>
        </xdr:cNvSpPr>
      </xdr:nvSpPr>
      <xdr:spPr bwMode="auto">
        <a:xfrm>
          <a:off x="4791075" y="3486150"/>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追加変更説明</a:t>
          </a:r>
          <a:endParaRPr lang="ja-JP" altLang="en-US"/>
        </a:p>
      </xdr:txBody>
    </xdr:sp>
    <xdr:clientData/>
  </xdr:twoCellAnchor>
  <xdr:twoCellAnchor>
    <xdr:from>
      <xdr:col>2</xdr:col>
      <xdr:colOff>133350</xdr:colOff>
      <xdr:row>0</xdr:row>
      <xdr:rowOff>95250</xdr:rowOff>
    </xdr:from>
    <xdr:to>
      <xdr:col>5</xdr:col>
      <xdr:colOff>447675</xdr:colOff>
      <xdr:row>0</xdr:row>
      <xdr:rowOff>323850</xdr:rowOff>
    </xdr:to>
    <xdr:sp macro="" textlink="">
      <xdr:nvSpPr>
        <xdr:cNvPr id="11289" name="WordArt 25">
          <a:extLst>
            <a:ext uri="{FF2B5EF4-FFF2-40B4-BE49-F238E27FC236}">
              <a16:creationId xmlns:a16="http://schemas.microsoft.com/office/drawing/2014/main" id="{00000000-0008-0000-0000-0000192C0000}"/>
            </a:ext>
          </a:extLst>
        </xdr:cNvPr>
        <xdr:cNvSpPr>
          <a:spLocks noChangeArrowheads="1" noChangeShapeType="1" noTextEdit="1"/>
        </xdr:cNvSpPr>
      </xdr:nvSpPr>
      <xdr:spPr bwMode="auto">
        <a:xfrm>
          <a:off x="895350" y="95250"/>
          <a:ext cx="4533900" cy="2286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CC00"/>
              </a:solidFill>
              <a:effectLst>
                <a:outerShdw dist="35921" dir="2700000" algn="ctr" rotWithShape="0">
                  <a:srgbClr val="C0C0C0">
                    <a:alpha val="80000"/>
                  </a:srgbClr>
                </a:outerShdw>
              </a:effectLst>
              <a:latin typeface="ＭＳ Ｐゴシック"/>
              <a:ea typeface="ＭＳ Ｐゴシック"/>
            </a:rPr>
            <a:t>福井県軟式野球連盟　学童野球　選手登録ファイル</a:t>
          </a:r>
        </a:p>
      </xdr:txBody>
    </xdr:sp>
    <xdr:clientData/>
  </xdr:twoCellAnchor>
  <xdr:twoCellAnchor>
    <xdr:from>
      <xdr:col>2</xdr:col>
      <xdr:colOff>1514475</xdr:colOff>
      <xdr:row>36</xdr:row>
      <xdr:rowOff>38100</xdr:rowOff>
    </xdr:from>
    <xdr:to>
      <xdr:col>2</xdr:col>
      <xdr:colOff>2095500</xdr:colOff>
      <xdr:row>36</xdr:row>
      <xdr:rowOff>209550</xdr:rowOff>
    </xdr:to>
    <xdr:sp macro="" textlink="">
      <xdr:nvSpPr>
        <xdr:cNvPr id="11325" name="Rectangle 26">
          <a:extLst>
            <a:ext uri="{FF2B5EF4-FFF2-40B4-BE49-F238E27FC236}">
              <a16:creationId xmlns:a16="http://schemas.microsoft.com/office/drawing/2014/main" id="{00000000-0008-0000-0000-00003D2C0000}"/>
            </a:ext>
          </a:extLst>
        </xdr:cNvPr>
        <xdr:cNvSpPr>
          <a:spLocks noChangeArrowheads="1"/>
        </xdr:cNvSpPr>
      </xdr:nvSpPr>
      <xdr:spPr bwMode="auto">
        <a:xfrm>
          <a:off x="2276475" y="8048625"/>
          <a:ext cx="581025" cy="171450"/>
        </a:xfrm>
        <a:prstGeom prst="rect">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sp>
    <xdr:clientData/>
  </xdr:twoCellAnchor>
  <xdr:twoCellAnchor editAs="oneCell">
    <xdr:from>
      <xdr:col>2</xdr:col>
      <xdr:colOff>2438400</xdr:colOff>
      <xdr:row>47</xdr:row>
      <xdr:rowOff>0</xdr:rowOff>
    </xdr:from>
    <xdr:to>
      <xdr:col>3</xdr:col>
      <xdr:colOff>66675</xdr:colOff>
      <xdr:row>48</xdr:row>
      <xdr:rowOff>38100</xdr:rowOff>
    </xdr:to>
    <xdr:pic>
      <xdr:nvPicPr>
        <xdr:cNvPr id="11326" name="Picture 27" descr="WS000001">
          <a:extLst>
            <a:ext uri="{FF2B5EF4-FFF2-40B4-BE49-F238E27FC236}">
              <a16:creationId xmlns:a16="http://schemas.microsoft.com/office/drawing/2014/main" id="{00000000-0008-0000-0000-00003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28575</xdr:colOff>
      <xdr:row>3</xdr:row>
      <xdr:rowOff>0</xdr:rowOff>
    </xdr:from>
    <xdr:to>
      <xdr:col>31</xdr:col>
      <xdr:colOff>1085850</xdr:colOff>
      <xdr:row>3</xdr:row>
      <xdr:rowOff>247650</xdr:rowOff>
    </xdr:to>
    <xdr:sp macro="[0]!NO1へ" textlink="">
      <xdr:nvSpPr>
        <xdr:cNvPr id="11292" name="Rectangle 28">
          <a:extLst>
            <a:ext uri="{FF2B5EF4-FFF2-40B4-BE49-F238E27FC236}">
              <a16:creationId xmlns:a16="http://schemas.microsoft.com/office/drawing/2014/main" id="{00000000-0008-0000-0000-00001C2C0000}"/>
            </a:ext>
          </a:extLst>
        </xdr:cNvPr>
        <xdr:cNvSpPr>
          <a:spLocks noChangeArrowheads="1"/>
        </xdr:cNvSpPr>
      </xdr:nvSpPr>
      <xdr:spPr bwMode="auto">
        <a:xfrm>
          <a:off x="25269825" y="819150"/>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ＮＯ1</a:t>
          </a:r>
          <a:endParaRPr lang="ja-JP" altLang="en-US"/>
        </a:p>
      </xdr:txBody>
    </xdr:sp>
    <xdr:clientData/>
  </xdr:twoCellAnchor>
  <xdr:twoCellAnchor>
    <xdr:from>
      <xdr:col>31</xdr:col>
      <xdr:colOff>28575</xdr:colOff>
      <xdr:row>5</xdr:row>
      <xdr:rowOff>0</xdr:rowOff>
    </xdr:from>
    <xdr:to>
      <xdr:col>31</xdr:col>
      <xdr:colOff>1085850</xdr:colOff>
      <xdr:row>5</xdr:row>
      <xdr:rowOff>247650</xdr:rowOff>
    </xdr:to>
    <xdr:sp macro="[0]!NO2へ" textlink="">
      <xdr:nvSpPr>
        <xdr:cNvPr id="11293" name="Rectangle 29">
          <a:extLst>
            <a:ext uri="{FF2B5EF4-FFF2-40B4-BE49-F238E27FC236}">
              <a16:creationId xmlns:a16="http://schemas.microsoft.com/office/drawing/2014/main" id="{00000000-0008-0000-0000-00001D2C0000}"/>
            </a:ext>
          </a:extLst>
        </xdr:cNvPr>
        <xdr:cNvSpPr>
          <a:spLocks noChangeArrowheads="1"/>
        </xdr:cNvSpPr>
      </xdr:nvSpPr>
      <xdr:spPr bwMode="auto">
        <a:xfrm>
          <a:off x="25269825" y="115252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ＮＯ2</a:t>
          </a:r>
          <a:endParaRPr lang="ja-JP" altLang="en-US"/>
        </a:p>
      </xdr:txBody>
    </xdr:sp>
    <xdr:clientData/>
  </xdr:twoCellAnchor>
  <xdr:twoCellAnchor>
    <xdr:from>
      <xdr:col>31</xdr:col>
      <xdr:colOff>28575</xdr:colOff>
      <xdr:row>7</xdr:row>
      <xdr:rowOff>9525</xdr:rowOff>
    </xdr:from>
    <xdr:to>
      <xdr:col>31</xdr:col>
      <xdr:colOff>1085850</xdr:colOff>
      <xdr:row>7</xdr:row>
      <xdr:rowOff>257175</xdr:rowOff>
    </xdr:to>
    <xdr:sp macro="[0]!県登録へ" textlink="">
      <xdr:nvSpPr>
        <xdr:cNvPr id="11294" name="Rectangle 30">
          <a:extLst>
            <a:ext uri="{FF2B5EF4-FFF2-40B4-BE49-F238E27FC236}">
              <a16:creationId xmlns:a16="http://schemas.microsoft.com/office/drawing/2014/main" id="{00000000-0008-0000-0000-00001E2C0000}"/>
            </a:ext>
          </a:extLst>
        </xdr:cNvPr>
        <xdr:cNvSpPr>
          <a:spLocks noChangeArrowheads="1"/>
        </xdr:cNvSpPr>
      </xdr:nvSpPr>
      <xdr:spPr bwMode="auto">
        <a:xfrm>
          <a:off x="25269825" y="14954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県登録作成</a:t>
          </a:r>
          <a:endParaRPr lang="ja-JP" altLang="en-US"/>
        </a:p>
      </xdr:txBody>
    </xdr:sp>
    <xdr:clientData/>
  </xdr:twoCellAnchor>
  <xdr:twoCellAnchor>
    <xdr:from>
      <xdr:col>31</xdr:col>
      <xdr:colOff>28575</xdr:colOff>
      <xdr:row>9</xdr:row>
      <xdr:rowOff>0</xdr:rowOff>
    </xdr:from>
    <xdr:to>
      <xdr:col>31</xdr:col>
      <xdr:colOff>1085850</xdr:colOff>
      <xdr:row>9</xdr:row>
      <xdr:rowOff>247650</xdr:rowOff>
    </xdr:to>
    <xdr:sp macro="[0]!県登録印刷" textlink="">
      <xdr:nvSpPr>
        <xdr:cNvPr id="11295" name="Rectangle 31">
          <a:extLst>
            <a:ext uri="{FF2B5EF4-FFF2-40B4-BE49-F238E27FC236}">
              <a16:creationId xmlns:a16="http://schemas.microsoft.com/office/drawing/2014/main" id="{00000000-0008-0000-0000-00001F2C0000}"/>
            </a:ext>
          </a:extLst>
        </xdr:cNvPr>
        <xdr:cNvSpPr>
          <a:spLocks noChangeArrowheads="1"/>
        </xdr:cNvSpPr>
      </xdr:nvSpPr>
      <xdr:spPr bwMode="auto">
        <a:xfrm>
          <a:off x="25269825" y="1819275"/>
          <a:ext cx="1057275" cy="238125"/>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県登録印刷</a:t>
          </a:r>
          <a:endParaRPr lang="ja-JP" altLang="en-US"/>
        </a:p>
      </xdr:txBody>
    </xdr:sp>
    <xdr:clientData/>
  </xdr:twoCellAnchor>
  <xdr:twoCellAnchor>
    <xdr:from>
      <xdr:col>31</xdr:col>
      <xdr:colOff>28575</xdr:colOff>
      <xdr:row>11</xdr:row>
      <xdr:rowOff>9525</xdr:rowOff>
    </xdr:from>
    <xdr:to>
      <xdr:col>31</xdr:col>
      <xdr:colOff>1085850</xdr:colOff>
      <xdr:row>11</xdr:row>
      <xdr:rowOff>257175</xdr:rowOff>
    </xdr:to>
    <xdr:sp macro="[0]!県大会作成へ" textlink="">
      <xdr:nvSpPr>
        <xdr:cNvPr id="11298" name="Rectangle 34">
          <a:extLst>
            <a:ext uri="{FF2B5EF4-FFF2-40B4-BE49-F238E27FC236}">
              <a16:creationId xmlns:a16="http://schemas.microsoft.com/office/drawing/2014/main" id="{00000000-0008-0000-0000-0000222C0000}"/>
            </a:ext>
          </a:extLst>
        </xdr:cNvPr>
        <xdr:cNvSpPr>
          <a:spLocks noChangeArrowheads="1"/>
        </xdr:cNvSpPr>
      </xdr:nvSpPr>
      <xdr:spPr bwMode="auto">
        <a:xfrm>
          <a:off x="25269825" y="216217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県大会作成</a:t>
          </a:r>
          <a:endParaRPr lang="ja-JP" altLang="en-US"/>
        </a:p>
      </xdr:txBody>
    </xdr:sp>
    <xdr:clientData/>
  </xdr:twoCellAnchor>
  <xdr:twoCellAnchor>
    <xdr:from>
      <xdr:col>31</xdr:col>
      <xdr:colOff>28575</xdr:colOff>
      <xdr:row>13</xdr:row>
      <xdr:rowOff>9525</xdr:rowOff>
    </xdr:from>
    <xdr:to>
      <xdr:col>31</xdr:col>
      <xdr:colOff>1085850</xdr:colOff>
      <xdr:row>13</xdr:row>
      <xdr:rowOff>257175</xdr:rowOff>
    </xdr:to>
    <xdr:sp macro="[0]!県大会印刷へ" textlink="">
      <xdr:nvSpPr>
        <xdr:cNvPr id="11299" name="Rectangle 35">
          <a:extLst>
            <a:ext uri="{FF2B5EF4-FFF2-40B4-BE49-F238E27FC236}">
              <a16:creationId xmlns:a16="http://schemas.microsoft.com/office/drawing/2014/main" id="{00000000-0008-0000-0000-0000232C0000}"/>
            </a:ext>
          </a:extLst>
        </xdr:cNvPr>
        <xdr:cNvSpPr>
          <a:spLocks noChangeArrowheads="1"/>
        </xdr:cNvSpPr>
      </xdr:nvSpPr>
      <xdr:spPr bwMode="auto">
        <a:xfrm>
          <a:off x="25269825" y="2495550"/>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県大会印刷</a:t>
          </a:r>
          <a:endParaRPr lang="ja-JP" altLang="en-US"/>
        </a:p>
      </xdr:txBody>
    </xdr:sp>
    <xdr:clientData/>
  </xdr:twoCellAnchor>
  <xdr:twoCellAnchor>
    <xdr:from>
      <xdr:col>31</xdr:col>
      <xdr:colOff>38100</xdr:colOff>
      <xdr:row>15</xdr:row>
      <xdr:rowOff>9525</xdr:rowOff>
    </xdr:from>
    <xdr:to>
      <xdr:col>31</xdr:col>
      <xdr:colOff>1095375</xdr:colOff>
      <xdr:row>15</xdr:row>
      <xdr:rowOff>257175</xdr:rowOff>
    </xdr:to>
    <xdr:sp macro="[0]!追加説明へ" textlink="">
      <xdr:nvSpPr>
        <xdr:cNvPr id="11300" name="Rectangle 36">
          <a:extLst>
            <a:ext uri="{FF2B5EF4-FFF2-40B4-BE49-F238E27FC236}">
              <a16:creationId xmlns:a16="http://schemas.microsoft.com/office/drawing/2014/main" id="{00000000-0008-0000-0000-0000242C0000}"/>
            </a:ext>
          </a:extLst>
        </xdr:cNvPr>
        <xdr:cNvSpPr>
          <a:spLocks noChangeArrowheads="1"/>
        </xdr:cNvSpPr>
      </xdr:nvSpPr>
      <xdr:spPr bwMode="auto">
        <a:xfrm>
          <a:off x="25279350" y="2828925"/>
          <a:ext cx="1057275" cy="228600"/>
        </a:xfrm>
        <a:prstGeom prst="rect">
          <a:avLst/>
        </a:prstGeom>
        <a:solidFill>
          <a:srgbClr val="CCECFF"/>
        </a:solidFill>
        <a:ln w="12700">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追加変更説明</a:t>
          </a:r>
          <a:endParaRPr lang="ja-JP" altLang="en-US"/>
        </a:p>
      </xdr:txBody>
    </xdr:sp>
    <xdr:clientData/>
  </xdr:twoCellAnchor>
  <xdr:twoCellAnchor>
    <xdr:from>
      <xdr:col>28</xdr:col>
      <xdr:colOff>133350</xdr:colOff>
      <xdr:row>0</xdr:row>
      <xdr:rowOff>95250</xdr:rowOff>
    </xdr:from>
    <xdr:to>
      <xdr:col>31</xdr:col>
      <xdr:colOff>895350</xdr:colOff>
      <xdr:row>0</xdr:row>
      <xdr:rowOff>323850</xdr:rowOff>
    </xdr:to>
    <xdr:sp macro="" textlink="">
      <xdr:nvSpPr>
        <xdr:cNvPr id="11301" name="WordArt 37">
          <a:extLst>
            <a:ext uri="{FF2B5EF4-FFF2-40B4-BE49-F238E27FC236}">
              <a16:creationId xmlns:a16="http://schemas.microsoft.com/office/drawing/2014/main" id="{00000000-0008-0000-0000-0000252C0000}"/>
            </a:ext>
          </a:extLst>
        </xdr:cNvPr>
        <xdr:cNvSpPr>
          <a:spLocks noChangeArrowheads="1" noChangeShapeType="1" noTextEdit="1"/>
        </xdr:cNvSpPr>
      </xdr:nvSpPr>
      <xdr:spPr bwMode="auto">
        <a:xfrm>
          <a:off x="21593175" y="95250"/>
          <a:ext cx="4981575" cy="2286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CC00"/>
              </a:solidFill>
              <a:effectLst>
                <a:outerShdw dist="35921" dir="2700000" algn="ctr" rotWithShape="0">
                  <a:srgbClr val="C0C0C0">
                    <a:alpha val="80000"/>
                  </a:srgbClr>
                </a:outerShdw>
              </a:effectLst>
              <a:latin typeface="ＭＳ Ｐゴシック"/>
              <a:ea typeface="ＭＳ Ｐゴシック"/>
            </a:rPr>
            <a:t>福井県軟式野球連盟　学童野球　選手登録ファイル</a:t>
          </a:r>
        </a:p>
      </xdr:txBody>
    </xdr:sp>
    <xdr:clientData/>
  </xdr:twoCellAnchor>
  <xdr:twoCellAnchor>
    <xdr:from>
      <xdr:col>28</xdr:col>
      <xdr:colOff>1514475</xdr:colOff>
      <xdr:row>36</xdr:row>
      <xdr:rowOff>38100</xdr:rowOff>
    </xdr:from>
    <xdr:to>
      <xdr:col>28</xdr:col>
      <xdr:colOff>2095500</xdr:colOff>
      <xdr:row>36</xdr:row>
      <xdr:rowOff>209550</xdr:rowOff>
    </xdr:to>
    <xdr:sp macro="" textlink="">
      <xdr:nvSpPr>
        <xdr:cNvPr id="11335" name="Rectangle 38">
          <a:extLst>
            <a:ext uri="{FF2B5EF4-FFF2-40B4-BE49-F238E27FC236}">
              <a16:creationId xmlns:a16="http://schemas.microsoft.com/office/drawing/2014/main" id="{00000000-0008-0000-0000-0000472C0000}"/>
            </a:ext>
          </a:extLst>
        </xdr:cNvPr>
        <xdr:cNvSpPr>
          <a:spLocks noChangeArrowheads="1"/>
        </xdr:cNvSpPr>
      </xdr:nvSpPr>
      <xdr:spPr bwMode="auto">
        <a:xfrm>
          <a:off x="22755225" y="8048625"/>
          <a:ext cx="581025" cy="171450"/>
        </a:xfrm>
        <a:prstGeom prst="rect">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sp>
    <xdr:clientData/>
  </xdr:twoCellAnchor>
  <xdr:twoCellAnchor editAs="oneCell">
    <xdr:from>
      <xdr:col>28</xdr:col>
      <xdr:colOff>2438400</xdr:colOff>
      <xdr:row>47</xdr:row>
      <xdr:rowOff>0</xdr:rowOff>
    </xdr:from>
    <xdr:to>
      <xdr:col>29</xdr:col>
      <xdr:colOff>66675</xdr:colOff>
      <xdr:row>48</xdr:row>
      <xdr:rowOff>38100</xdr:rowOff>
    </xdr:to>
    <xdr:pic>
      <xdr:nvPicPr>
        <xdr:cNvPr id="11336" name="Picture 39" descr="WS000001">
          <a:extLst>
            <a:ext uri="{FF2B5EF4-FFF2-40B4-BE49-F238E27FC236}">
              <a16:creationId xmlns:a16="http://schemas.microsoft.com/office/drawing/2014/main" id="{00000000-0008-0000-0000-00004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15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304800</xdr:colOff>
      <xdr:row>13</xdr:row>
      <xdr:rowOff>47625</xdr:rowOff>
    </xdr:from>
    <xdr:to>
      <xdr:col>8</xdr:col>
      <xdr:colOff>457200</xdr:colOff>
      <xdr:row>13</xdr:row>
      <xdr:rowOff>266700</xdr:rowOff>
    </xdr:to>
    <xdr:sp macro="[0]!福井以外" textlink="">
      <xdr:nvSpPr>
        <xdr:cNvPr id="11304" name="Rectangle 40">
          <a:extLst>
            <a:ext uri="{FF2B5EF4-FFF2-40B4-BE49-F238E27FC236}">
              <a16:creationId xmlns:a16="http://schemas.microsoft.com/office/drawing/2014/main" id="{00000000-0008-0000-0000-0000282C0000}"/>
            </a:ext>
          </a:extLst>
        </xdr:cNvPr>
        <xdr:cNvSpPr>
          <a:spLocks noChangeArrowheads="1"/>
        </xdr:cNvSpPr>
      </xdr:nvSpPr>
      <xdr:spPr bwMode="auto">
        <a:xfrm>
          <a:off x="7010400" y="2533650"/>
          <a:ext cx="942975" cy="190500"/>
        </a:xfrm>
        <a:prstGeom prst="rect">
          <a:avLst/>
        </a:prstGeom>
        <a:solidFill>
          <a:srgbClr xmlns:mc="http://schemas.openxmlformats.org/markup-compatibility/2006" xmlns:a14="http://schemas.microsoft.com/office/drawing/2010/main" val="CCCCFF" mc:Ignorable="a14" a14:legacySpreadsheetColorIndex="31"/>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移動する</a:t>
          </a:r>
          <a:endParaRPr lang="ja-JP" altLang="en-US"/>
        </a:p>
      </xdr:txBody>
    </xdr:sp>
    <xdr:clientData/>
  </xdr:twoCellAnchor>
  <xdr:twoCellAnchor>
    <xdr:from>
      <xdr:col>33</xdr:col>
      <xdr:colOff>304800</xdr:colOff>
      <xdr:row>13</xdr:row>
      <xdr:rowOff>47625</xdr:rowOff>
    </xdr:from>
    <xdr:to>
      <xdr:col>35</xdr:col>
      <xdr:colOff>247650</xdr:colOff>
      <xdr:row>13</xdr:row>
      <xdr:rowOff>266700</xdr:rowOff>
    </xdr:to>
    <xdr:sp macro="[0]!福井へ" textlink="">
      <xdr:nvSpPr>
        <xdr:cNvPr id="11305" name="Rectangle 41">
          <a:extLst>
            <a:ext uri="{FF2B5EF4-FFF2-40B4-BE49-F238E27FC236}">
              <a16:creationId xmlns:a16="http://schemas.microsoft.com/office/drawing/2014/main" id="{00000000-0008-0000-0000-0000292C0000}"/>
            </a:ext>
          </a:extLst>
        </xdr:cNvPr>
        <xdr:cNvSpPr>
          <a:spLocks noChangeArrowheads="1"/>
        </xdr:cNvSpPr>
      </xdr:nvSpPr>
      <xdr:spPr bwMode="auto">
        <a:xfrm>
          <a:off x="27489150" y="2533650"/>
          <a:ext cx="1476375" cy="190500"/>
        </a:xfrm>
        <a:prstGeom prst="rect">
          <a:avLst/>
        </a:prstGeom>
        <a:solidFill>
          <a:srgbClr xmlns:mc="http://schemas.openxmlformats.org/markup-compatibility/2006" xmlns:a14="http://schemas.microsoft.com/office/drawing/2010/main" val="CCCCFF" mc:Ignorable="a14" a14:legacySpreadsheetColorIndex="31"/>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福井支部へ移動する</a:t>
          </a:r>
          <a:endParaRPr lang="ja-JP" altLang="en-US"/>
        </a:p>
      </xdr:txBody>
    </xdr:sp>
    <xdr:clientData/>
  </xdr:twoCellAnchor>
  <xdr:twoCellAnchor editAs="oneCell">
    <xdr:from>
      <xdr:col>28</xdr:col>
      <xdr:colOff>2438400</xdr:colOff>
      <xdr:row>47</xdr:row>
      <xdr:rowOff>0</xdr:rowOff>
    </xdr:from>
    <xdr:to>
      <xdr:col>29</xdr:col>
      <xdr:colOff>66675</xdr:colOff>
      <xdr:row>48</xdr:row>
      <xdr:rowOff>38100</xdr:rowOff>
    </xdr:to>
    <xdr:pic>
      <xdr:nvPicPr>
        <xdr:cNvPr id="11343" name="Picture 48" descr="WS000001">
          <a:extLst>
            <a:ext uri="{FF2B5EF4-FFF2-40B4-BE49-F238E27FC236}">
              <a16:creationId xmlns:a16="http://schemas.microsoft.com/office/drawing/2014/main" id="{00000000-0008-0000-0000-00004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15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1514475</xdr:colOff>
      <xdr:row>36</xdr:row>
      <xdr:rowOff>38100</xdr:rowOff>
    </xdr:from>
    <xdr:to>
      <xdr:col>28</xdr:col>
      <xdr:colOff>2095500</xdr:colOff>
      <xdr:row>36</xdr:row>
      <xdr:rowOff>209550</xdr:rowOff>
    </xdr:to>
    <xdr:sp macro="" textlink="">
      <xdr:nvSpPr>
        <xdr:cNvPr id="11344" name="Rectangle 49">
          <a:extLst>
            <a:ext uri="{FF2B5EF4-FFF2-40B4-BE49-F238E27FC236}">
              <a16:creationId xmlns:a16="http://schemas.microsoft.com/office/drawing/2014/main" id="{00000000-0008-0000-0000-0000502C0000}"/>
            </a:ext>
          </a:extLst>
        </xdr:cNvPr>
        <xdr:cNvSpPr>
          <a:spLocks noChangeArrowheads="1"/>
        </xdr:cNvSpPr>
      </xdr:nvSpPr>
      <xdr:spPr bwMode="auto">
        <a:xfrm>
          <a:off x="22755225" y="8048625"/>
          <a:ext cx="581025" cy="171450"/>
        </a:xfrm>
        <a:prstGeom prst="rect">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sp>
    <xdr:clientData/>
  </xdr:twoCellAnchor>
  <xdr:twoCellAnchor editAs="oneCell">
    <xdr:from>
      <xdr:col>28</xdr:col>
      <xdr:colOff>2438400</xdr:colOff>
      <xdr:row>47</xdr:row>
      <xdr:rowOff>0</xdr:rowOff>
    </xdr:from>
    <xdr:to>
      <xdr:col>29</xdr:col>
      <xdr:colOff>66675</xdr:colOff>
      <xdr:row>48</xdr:row>
      <xdr:rowOff>38100</xdr:rowOff>
    </xdr:to>
    <xdr:pic>
      <xdr:nvPicPr>
        <xdr:cNvPr id="11345" name="Picture 50" descr="WS000001">
          <a:extLst>
            <a:ext uri="{FF2B5EF4-FFF2-40B4-BE49-F238E27FC236}">
              <a16:creationId xmlns:a16="http://schemas.microsoft.com/office/drawing/2014/main" id="{00000000-0008-0000-0000-00005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150" y="105251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28</xdr:col>
      <xdr:colOff>2438400</xdr:colOff>
      <xdr:row>47</xdr:row>
      <xdr:rowOff>0</xdr:rowOff>
    </xdr:from>
    <xdr:ext cx="342900" cy="266700"/>
    <xdr:pic>
      <xdr:nvPicPr>
        <xdr:cNvPr id="29" name="Picture 27" descr="WS000001">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0296525"/>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23</xdr:col>
      <xdr:colOff>66675</xdr:colOff>
      <xdr:row>20</xdr:row>
      <xdr:rowOff>47625</xdr:rowOff>
    </xdr:from>
    <xdr:to>
      <xdr:col>25</xdr:col>
      <xdr:colOff>647700</xdr:colOff>
      <xdr:row>23</xdr:row>
      <xdr:rowOff>114300</xdr:rowOff>
    </xdr:to>
    <xdr:sp macro="" textlink="">
      <xdr:nvSpPr>
        <xdr:cNvPr id="3073" name="AutoShape 1">
          <a:extLst>
            <a:ext uri="{FF2B5EF4-FFF2-40B4-BE49-F238E27FC236}">
              <a16:creationId xmlns:a16="http://schemas.microsoft.com/office/drawing/2014/main" id="{00000000-0008-0000-0900-0000010C0000}"/>
            </a:ext>
          </a:extLst>
        </xdr:cNvPr>
        <xdr:cNvSpPr>
          <a:spLocks noChangeArrowheads="1"/>
        </xdr:cNvSpPr>
      </xdr:nvSpPr>
      <xdr:spPr bwMode="auto">
        <a:xfrm>
          <a:off x="7191375" y="4429125"/>
          <a:ext cx="1866900" cy="723900"/>
        </a:xfrm>
        <a:prstGeom prst="cloudCallout">
          <a:avLst>
            <a:gd name="adj1" fmla="val -70917"/>
            <a:gd name="adj2" fmla="val 8420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lnSpc>
              <a:spcPts val="1500"/>
            </a:lnSpc>
            <a:defRPr sz="1000"/>
          </a:pPr>
          <a:r>
            <a:rPr lang="ja-JP" altLang="en-US" sz="1400" b="0" i="0" u="none" strike="noStrike" baseline="0">
              <a:solidFill>
                <a:srgbClr val="0000FF"/>
              </a:solidFill>
              <a:latin typeface="ＭＳ 明朝"/>
              <a:ea typeface="ＭＳ 明朝"/>
            </a:rPr>
            <a:t>2部提出して下さい。</a:t>
          </a:r>
          <a:endParaRPr lang="ja-JP" altLang="en-US"/>
        </a:p>
      </xdr:txBody>
    </xdr:sp>
    <xdr:clientData/>
  </xdr:twoCellAnchor>
  <xdr:twoCellAnchor>
    <xdr:from>
      <xdr:col>26</xdr:col>
      <xdr:colOff>180975</xdr:colOff>
      <xdr:row>26</xdr:row>
      <xdr:rowOff>123825</xdr:rowOff>
    </xdr:from>
    <xdr:to>
      <xdr:col>28</xdr:col>
      <xdr:colOff>276225</xdr:colOff>
      <xdr:row>27</xdr:row>
      <xdr:rowOff>190500</xdr:rowOff>
    </xdr:to>
    <xdr:sp macro="[0]!県登録へ" textlink="">
      <xdr:nvSpPr>
        <xdr:cNvPr id="3075" name="Rectangle 3">
          <a:extLst>
            <a:ext uri="{FF2B5EF4-FFF2-40B4-BE49-F238E27FC236}">
              <a16:creationId xmlns:a16="http://schemas.microsoft.com/office/drawing/2014/main" id="{00000000-0008-0000-0900-0000030C0000}"/>
            </a:ext>
          </a:extLst>
        </xdr:cNvPr>
        <xdr:cNvSpPr>
          <a:spLocks noChangeArrowheads="1"/>
        </xdr:cNvSpPr>
      </xdr:nvSpPr>
      <xdr:spPr bwMode="auto">
        <a:xfrm>
          <a:off x="9277350" y="5819775"/>
          <a:ext cx="1371600" cy="285750"/>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県登録作成へ戻る</a:t>
          </a:r>
          <a:endParaRPr lang="ja-JP" altLang="en-US"/>
        </a:p>
      </xdr:txBody>
    </xdr:sp>
    <xdr:clientData/>
  </xdr:twoCellAnchor>
  <xdr:twoCellAnchor>
    <xdr:from>
      <xdr:col>26</xdr:col>
      <xdr:colOff>180975</xdr:colOff>
      <xdr:row>28</xdr:row>
      <xdr:rowOff>228600</xdr:rowOff>
    </xdr:from>
    <xdr:to>
      <xdr:col>28</xdr:col>
      <xdr:colOff>276225</xdr:colOff>
      <xdr:row>30</xdr:row>
      <xdr:rowOff>57150</xdr:rowOff>
    </xdr:to>
    <xdr:sp macro="[0]!県大会作成へ" textlink="">
      <xdr:nvSpPr>
        <xdr:cNvPr id="3076" name="Rectangle 4">
          <a:extLst>
            <a:ext uri="{FF2B5EF4-FFF2-40B4-BE49-F238E27FC236}">
              <a16:creationId xmlns:a16="http://schemas.microsoft.com/office/drawing/2014/main" id="{00000000-0008-0000-0900-0000040C0000}"/>
            </a:ext>
          </a:extLst>
        </xdr:cNvPr>
        <xdr:cNvSpPr>
          <a:spLocks noChangeArrowheads="1"/>
        </xdr:cNvSpPr>
      </xdr:nvSpPr>
      <xdr:spPr bwMode="auto">
        <a:xfrm>
          <a:off x="9277350" y="6353175"/>
          <a:ext cx="1371600" cy="276225"/>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県大会作成へ戻る</a:t>
          </a:r>
          <a:endParaRPr lang="ja-JP" altLang="en-US"/>
        </a:p>
      </xdr:txBody>
    </xdr:sp>
    <xdr:clientData/>
  </xdr:twoCellAnchor>
  <xdr:twoCellAnchor>
    <xdr:from>
      <xdr:col>23</xdr:col>
      <xdr:colOff>180975</xdr:colOff>
      <xdr:row>0</xdr:row>
      <xdr:rowOff>200025</xdr:rowOff>
    </xdr:from>
    <xdr:to>
      <xdr:col>24</xdr:col>
      <xdr:colOff>438150</xdr:colOff>
      <xdr:row>2</xdr:row>
      <xdr:rowOff>47625</xdr:rowOff>
    </xdr:to>
    <xdr:sp macro="[0]!MENUへ" textlink="">
      <xdr:nvSpPr>
        <xdr:cNvPr id="3077" name="Rectangle 5">
          <a:extLst>
            <a:ext uri="{FF2B5EF4-FFF2-40B4-BE49-F238E27FC236}">
              <a16:creationId xmlns:a16="http://schemas.microsoft.com/office/drawing/2014/main" id="{00000000-0008-0000-0900-0000050C0000}"/>
            </a:ext>
          </a:extLst>
        </xdr:cNvPr>
        <xdr:cNvSpPr>
          <a:spLocks noChangeArrowheads="1"/>
        </xdr:cNvSpPr>
      </xdr:nvSpPr>
      <xdr:spPr bwMode="auto">
        <a:xfrm>
          <a:off x="7305675" y="20002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26</xdr:col>
      <xdr:colOff>381000</xdr:colOff>
      <xdr:row>31</xdr:row>
      <xdr:rowOff>85725</xdr:rowOff>
    </xdr:from>
    <xdr:to>
      <xdr:col>27</xdr:col>
      <xdr:colOff>571500</xdr:colOff>
      <xdr:row>32</xdr:row>
      <xdr:rowOff>190500</xdr:rowOff>
    </xdr:to>
    <xdr:sp macro="[0]!MENUへ" textlink="">
      <xdr:nvSpPr>
        <xdr:cNvPr id="3078" name="Rectangle 6">
          <a:extLst>
            <a:ext uri="{FF2B5EF4-FFF2-40B4-BE49-F238E27FC236}">
              <a16:creationId xmlns:a16="http://schemas.microsoft.com/office/drawing/2014/main" id="{00000000-0008-0000-0900-0000060C0000}"/>
            </a:ext>
          </a:extLst>
        </xdr:cNvPr>
        <xdr:cNvSpPr>
          <a:spLocks noChangeArrowheads="1"/>
        </xdr:cNvSpPr>
      </xdr:nvSpPr>
      <xdr:spPr bwMode="auto">
        <a:xfrm>
          <a:off x="9477375" y="68770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24</xdr:col>
      <xdr:colOff>647700</xdr:colOff>
      <xdr:row>35</xdr:row>
      <xdr:rowOff>66675</xdr:rowOff>
    </xdr:from>
    <xdr:to>
      <xdr:col>29</xdr:col>
      <xdr:colOff>133350</xdr:colOff>
      <xdr:row>38</xdr:row>
      <xdr:rowOff>152400</xdr:rowOff>
    </xdr:to>
    <xdr:sp macro="" textlink="">
      <xdr:nvSpPr>
        <xdr:cNvPr id="3079" name="AutoShape 7">
          <a:extLst>
            <a:ext uri="{FF2B5EF4-FFF2-40B4-BE49-F238E27FC236}">
              <a16:creationId xmlns:a16="http://schemas.microsoft.com/office/drawing/2014/main" id="{00000000-0008-0000-0900-0000070C0000}"/>
            </a:ext>
          </a:extLst>
        </xdr:cNvPr>
        <xdr:cNvSpPr>
          <a:spLocks noChangeArrowheads="1"/>
        </xdr:cNvSpPr>
      </xdr:nvSpPr>
      <xdr:spPr bwMode="auto">
        <a:xfrm>
          <a:off x="8391525" y="7315200"/>
          <a:ext cx="2800350" cy="647700"/>
        </a:xfrm>
        <a:prstGeom prst="cloudCallout">
          <a:avLst>
            <a:gd name="adj1" fmla="val -85265"/>
            <a:gd name="adj2" fmla="val 10496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FF00FF"/>
              </a:solidFill>
              <a:latin typeface="ＭＳ 明朝"/>
              <a:ea typeface="ＭＳ 明朝"/>
            </a:rPr>
            <a:t>必ず読んで下さい！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31</xdr:row>
      <xdr:rowOff>190500</xdr:rowOff>
    </xdr:from>
    <xdr:to>
      <xdr:col>6</xdr:col>
      <xdr:colOff>276225</xdr:colOff>
      <xdr:row>33</xdr:row>
      <xdr:rowOff>66675</xdr:rowOff>
    </xdr:to>
    <xdr:pic>
      <xdr:nvPicPr>
        <xdr:cNvPr id="4120" name="Picture 3" descr="WS000003">
          <a:extLst>
            <a:ext uri="{FF2B5EF4-FFF2-40B4-BE49-F238E27FC236}">
              <a16:creationId xmlns:a16="http://schemas.microsoft.com/office/drawing/2014/main" id="{00000000-0008-0000-01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 y="8029575"/>
          <a:ext cx="11715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457200</xdr:colOff>
      <xdr:row>47</xdr:row>
      <xdr:rowOff>66675</xdr:rowOff>
    </xdr:from>
    <xdr:to>
      <xdr:col>6</xdr:col>
      <xdr:colOff>1857375</xdr:colOff>
      <xdr:row>48</xdr:row>
      <xdr:rowOff>95250</xdr:rowOff>
    </xdr:to>
    <xdr:sp macro="[0]!追加変更へ" textlink="">
      <xdr:nvSpPr>
        <xdr:cNvPr id="4100" name="Rectangle 4">
          <a:extLst>
            <a:ext uri="{FF2B5EF4-FFF2-40B4-BE49-F238E27FC236}">
              <a16:creationId xmlns:a16="http://schemas.microsoft.com/office/drawing/2014/main" id="{00000000-0008-0000-0100-000004100000}"/>
            </a:ext>
          </a:extLst>
        </xdr:cNvPr>
        <xdr:cNvSpPr>
          <a:spLocks noChangeArrowheads="1"/>
        </xdr:cNvSpPr>
      </xdr:nvSpPr>
      <xdr:spPr bwMode="auto">
        <a:xfrm>
          <a:off x="4076700" y="11258550"/>
          <a:ext cx="1400175" cy="238125"/>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追加変更シートへ移動</a:t>
          </a:r>
          <a:endParaRPr lang="ja-JP" altLang="en-US"/>
        </a:p>
      </xdr:txBody>
    </xdr:sp>
    <xdr:clientData/>
  </xdr:twoCellAnchor>
  <xdr:twoCellAnchor>
    <xdr:from>
      <xdr:col>9</xdr:col>
      <xdr:colOff>133350</xdr:colOff>
      <xdr:row>0</xdr:row>
      <xdr:rowOff>76200</xdr:rowOff>
    </xdr:from>
    <xdr:to>
      <xdr:col>12</xdr:col>
      <xdr:colOff>66675</xdr:colOff>
      <xdr:row>0</xdr:row>
      <xdr:rowOff>304800</xdr:rowOff>
    </xdr:to>
    <xdr:sp macro="[0]!MENUへ" textlink="">
      <xdr:nvSpPr>
        <xdr:cNvPr id="4104" name="Rectangle 8">
          <a:extLst>
            <a:ext uri="{FF2B5EF4-FFF2-40B4-BE49-F238E27FC236}">
              <a16:creationId xmlns:a16="http://schemas.microsoft.com/office/drawing/2014/main" id="{00000000-0008-0000-0100-000008100000}"/>
            </a:ext>
          </a:extLst>
        </xdr:cNvPr>
        <xdr:cNvSpPr>
          <a:spLocks noChangeArrowheads="1"/>
        </xdr:cNvSpPr>
      </xdr:nvSpPr>
      <xdr:spPr bwMode="auto">
        <a:xfrm>
          <a:off x="6677025" y="7620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12</xdr:col>
      <xdr:colOff>200025</xdr:colOff>
      <xdr:row>21</xdr:row>
      <xdr:rowOff>171450</xdr:rowOff>
    </xdr:from>
    <xdr:to>
      <xdr:col>13</xdr:col>
      <xdr:colOff>466725</xdr:colOff>
      <xdr:row>21</xdr:row>
      <xdr:rowOff>381000</xdr:rowOff>
    </xdr:to>
    <xdr:sp macro="[0]!NO2へ" textlink="">
      <xdr:nvSpPr>
        <xdr:cNvPr id="4105" name="Rectangle 9">
          <a:extLst>
            <a:ext uri="{FF2B5EF4-FFF2-40B4-BE49-F238E27FC236}">
              <a16:creationId xmlns:a16="http://schemas.microsoft.com/office/drawing/2014/main" id="{00000000-0008-0000-0100-000009100000}"/>
            </a:ext>
          </a:extLst>
        </xdr:cNvPr>
        <xdr:cNvSpPr>
          <a:spLocks noChangeArrowheads="1"/>
        </xdr:cNvSpPr>
      </xdr:nvSpPr>
      <xdr:spPr bwMode="auto">
        <a:xfrm>
          <a:off x="7686675" y="5543550"/>
          <a:ext cx="990600" cy="2095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NO2団員登録へ</a:t>
          </a:r>
          <a:endParaRPr lang="ja-JP" altLang="en-US"/>
        </a:p>
      </xdr:txBody>
    </xdr:sp>
    <xdr:clientData/>
  </xdr:twoCellAnchor>
  <xdr:twoCellAnchor>
    <xdr:from>
      <xdr:col>11</xdr:col>
      <xdr:colOff>123825</xdr:colOff>
      <xdr:row>6</xdr:row>
      <xdr:rowOff>161925</xdr:rowOff>
    </xdr:from>
    <xdr:to>
      <xdr:col>12</xdr:col>
      <xdr:colOff>666750</xdr:colOff>
      <xdr:row>7</xdr:row>
      <xdr:rowOff>85725</xdr:rowOff>
    </xdr:to>
    <xdr:sp macro="[0]!NO2へ" textlink="">
      <xdr:nvSpPr>
        <xdr:cNvPr id="4106" name="Rectangle 10">
          <a:extLst>
            <a:ext uri="{FF2B5EF4-FFF2-40B4-BE49-F238E27FC236}">
              <a16:creationId xmlns:a16="http://schemas.microsoft.com/office/drawing/2014/main" id="{00000000-0008-0000-0100-00000A100000}"/>
            </a:ext>
          </a:extLst>
        </xdr:cNvPr>
        <xdr:cNvSpPr>
          <a:spLocks noChangeArrowheads="1"/>
        </xdr:cNvSpPr>
      </xdr:nvSpPr>
      <xdr:spPr bwMode="auto">
        <a:xfrm>
          <a:off x="7200900" y="1914525"/>
          <a:ext cx="952500" cy="2095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NO2団員登録へ</a:t>
          </a:r>
          <a:endParaRPr lang="ja-JP" altLang="en-US"/>
        </a:p>
      </xdr:txBody>
    </xdr:sp>
    <xdr:clientData/>
  </xdr:twoCellAnchor>
  <xdr:twoCellAnchor>
    <xdr:from>
      <xdr:col>12</xdr:col>
      <xdr:colOff>238125</xdr:colOff>
      <xdr:row>23</xdr:row>
      <xdr:rowOff>38100</xdr:rowOff>
    </xdr:from>
    <xdr:to>
      <xdr:col>13</xdr:col>
      <xdr:colOff>390525</xdr:colOff>
      <xdr:row>24</xdr:row>
      <xdr:rowOff>57150</xdr:rowOff>
    </xdr:to>
    <xdr:sp macro="[0]!MENUへ"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7724775" y="620077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304800</xdr:colOff>
      <xdr:row>1</xdr:row>
      <xdr:rowOff>28575</xdr:rowOff>
    </xdr:from>
    <xdr:to>
      <xdr:col>13</xdr:col>
      <xdr:colOff>257175</xdr:colOff>
      <xdr:row>2</xdr:row>
      <xdr:rowOff>19050</xdr:rowOff>
    </xdr:to>
    <xdr:sp macro="[0]!追加説明へ" textlink="">
      <xdr:nvSpPr>
        <xdr:cNvPr id="1043" name="Rectangle 19">
          <a:extLst>
            <a:ext uri="{FF2B5EF4-FFF2-40B4-BE49-F238E27FC236}">
              <a16:creationId xmlns:a16="http://schemas.microsoft.com/office/drawing/2014/main" id="{00000000-0008-0000-0200-000013040000}"/>
            </a:ext>
          </a:extLst>
        </xdr:cNvPr>
        <xdr:cNvSpPr>
          <a:spLocks noChangeArrowheads="1"/>
        </xdr:cNvSpPr>
      </xdr:nvSpPr>
      <xdr:spPr bwMode="auto">
        <a:xfrm>
          <a:off x="6934200" y="371475"/>
          <a:ext cx="952500" cy="180975"/>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追加変更説明へ</a:t>
          </a:r>
          <a:endParaRPr lang="ja-JP" altLang="en-US"/>
        </a:p>
      </xdr:txBody>
    </xdr:sp>
    <xdr:clientData/>
  </xdr:twoCellAnchor>
  <xdr:twoCellAnchor>
    <xdr:from>
      <xdr:col>10</xdr:col>
      <xdr:colOff>1400175</xdr:colOff>
      <xdr:row>0</xdr:row>
      <xdr:rowOff>66675</xdr:rowOff>
    </xdr:from>
    <xdr:to>
      <xdr:col>12</xdr:col>
      <xdr:colOff>104775</xdr:colOff>
      <xdr:row>0</xdr:row>
      <xdr:rowOff>295275</xdr:rowOff>
    </xdr:to>
    <xdr:sp macro="[0]!MENUへ" textlink="">
      <xdr:nvSpPr>
        <xdr:cNvPr id="1045" name="Rectangle 21">
          <a:extLst>
            <a:ext uri="{FF2B5EF4-FFF2-40B4-BE49-F238E27FC236}">
              <a16:creationId xmlns:a16="http://schemas.microsoft.com/office/drawing/2014/main" id="{00000000-0008-0000-0200-000015040000}"/>
            </a:ext>
          </a:extLst>
        </xdr:cNvPr>
        <xdr:cNvSpPr>
          <a:spLocks noChangeArrowheads="1"/>
        </xdr:cNvSpPr>
      </xdr:nvSpPr>
      <xdr:spPr bwMode="auto">
        <a:xfrm>
          <a:off x="6353175" y="6667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11</xdr:col>
      <xdr:colOff>361950</xdr:colOff>
      <xdr:row>2</xdr:row>
      <xdr:rowOff>76200</xdr:rowOff>
    </xdr:from>
    <xdr:to>
      <xdr:col>13</xdr:col>
      <xdr:colOff>238125</xdr:colOff>
      <xdr:row>3</xdr:row>
      <xdr:rowOff>47625</xdr:rowOff>
    </xdr:to>
    <xdr:sp macro="[0]!県登録へ" textlink="">
      <xdr:nvSpPr>
        <xdr:cNvPr id="1050" name="Rectangle 26">
          <a:extLst>
            <a:ext uri="{FF2B5EF4-FFF2-40B4-BE49-F238E27FC236}">
              <a16:creationId xmlns:a16="http://schemas.microsoft.com/office/drawing/2014/main" id="{00000000-0008-0000-0200-00001A040000}"/>
            </a:ext>
          </a:extLst>
        </xdr:cNvPr>
        <xdr:cNvSpPr>
          <a:spLocks noChangeArrowheads="1"/>
        </xdr:cNvSpPr>
      </xdr:nvSpPr>
      <xdr:spPr bwMode="auto">
        <a:xfrm>
          <a:off x="6991350" y="609600"/>
          <a:ext cx="876300" cy="2000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県登録へ</a:t>
          </a:r>
          <a:endParaRPr lang="ja-JP" altLang="en-US"/>
        </a:p>
      </xdr:txBody>
    </xdr:sp>
    <xdr:clientData/>
  </xdr:twoCellAnchor>
  <xdr:twoCellAnchor>
    <xdr:from>
      <xdr:col>10</xdr:col>
      <xdr:colOff>43296</xdr:colOff>
      <xdr:row>63</xdr:row>
      <xdr:rowOff>34636</xdr:rowOff>
    </xdr:from>
    <xdr:to>
      <xdr:col>10</xdr:col>
      <xdr:colOff>467591</xdr:colOff>
      <xdr:row>63</xdr:row>
      <xdr:rowOff>207818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5004955" y="16287750"/>
          <a:ext cx="424295" cy="173182"/>
        </a:xfrm>
        <a:prstGeom prst="rect">
          <a:avLst/>
        </a:prstGeom>
        <a:solidFill>
          <a:srgbClr val="CCECFF"/>
        </a:solidFill>
        <a:ln w="12700" cap="flat" cmpd="sng" algn="ctr">
          <a:solidFill>
            <a:srgbClr xmlns:mc="http://schemas.openxmlformats.org/markup-compatibility/2006" xmlns:a14="http://schemas.microsoft.com/office/drawing/2010/main" val="0000FF" mc:Ignorable="a14" a14:legacySpreadsheetColorIndex="12"/>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xdr:colOff>
      <xdr:row>13</xdr:row>
      <xdr:rowOff>190500</xdr:rowOff>
    </xdr:from>
    <xdr:to>
      <xdr:col>13</xdr:col>
      <xdr:colOff>514350</xdr:colOff>
      <xdr:row>15</xdr:row>
      <xdr:rowOff>9525</xdr:rowOff>
    </xdr:to>
    <xdr:sp macro="[0]!並び替え" textlink="">
      <xdr:nvSpPr>
        <xdr:cNvPr id="2065" name="Oval 17">
          <a:extLst>
            <a:ext uri="{FF2B5EF4-FFF2-40B4-BE49-F238E27FC236}">
              <a16:creationId xmlns:a16="http://schemas.microsoft.com/office/drawing/2014/main" id="{00000000-0008-0000-0300-000011080000}"/>
            </a:ext>
          </a:extLst>
        </xdr:cNvPr>
        <xdr:cNvSpPr>
          <a:spLocks noChangeArrowheads="1"/>
        </xdr:cNvSpPr>
      </xdr:nvSpPr>
      <xdr:spPr bwMode="auto">
        <a:xfrm>
          <a:off x="5057775" y="3200400"/>
          <a:ext cx="1133475" cy="276225"/>
        </a:xfrm>
        <a:prstGeom prst="ellipse">
          <a:avLst/>
        </a:prstGeom>
        <a:solidFill>
          <a:srgbClr xmlns:mc="http://schemas.openxmlformats.org/markup-compatibility/2006" xmlns:a14="http://schemas.microsoft.com/office/drawing/2010/main" val="33CCCC" mc:Ignorable="a14" a14:legacySpreadsheetColorIndex="49"/>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並び替え</a:t>
          </a:r>
        </a:p>
        <a:p>
          <a:pPr algn="ctr" rtl="0">
            <a:lnSpc>
              <a:spcPts val="1100"/>
            </a:lnSpc>
            <a:defRPr sz="1000"/>
          </a:pPr>
          <a:endParaRPr lang="ja-JP" altLang="en-US"/>
        </a:p>
      </xdr:txBody>
    </xdr:sp>
    <xdr:clientData/>
  </xdr:twoCellAnchor>
  <xdr:twoCellAnchor>
    <xdr:from>
      <xdr:col>12</xdr:col>
      <xdr:colOff>47625</xdr:colOff>
      <xdr:row>19</xdr:row>
      <xdr:rowOff>85725</xdr:rowOff>
    </xdr:from>
    <xdr:to>
      <xdr:col>13</xdr:col>
      <xdr:colOff>552450</xdr:colOff>
      <xdr:row>20</xdr:row>
      <xdr:rowOff>133350</xdr:rowOff>
    </xdr:to>
    <xdr:sp macro="[0]!県登録印刷" textlink="">
      <xdr:nvSpPr>
        <xdr:cNvPr id="2066" name="Oval 18">
          <a:extLst>
            <a:ext uri="{FF2B5EF4-FFF2-40B4-BE49-F238E27FC236}">
              <a16:creationId xmlns:a16="http://schemas.microsoft.com/office/drawing/2014/main" id="{00000000-0008-0000-0300-000012080000}"/>
            </a:ext>
          </a:extLst>
        </xdr:cNvPr>
        <xdr:cNvSpPr>
          <a:spLocks noChangeArrowheads="1"/>
        </xdr:cNvSpPr>
      </xdr:nvSpPr>
      <xdr:spPr bwMode="auto">
        <a:xfrm>
          <a:off x="5095875" y="4467225"/>
          <a:ext cx="1133475" cy="276225"/>
        </a:xfrm>
        <a:prstGeom prst="ellipse">
          <a:avLst/>
        </a:prstGeom>
        <a:solidFill>
          <a:srgbClr xmlns:mc="http://schemas.openxmlformats.org/markup-compatibility/2006" xmlns:a14="http://schemas.microsoft.com/office/drawing/2010/main" val="CCCCFF" mc:Ignorable="a14" a14:legacySpreadsheetColorIndex="31"/>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用紙確認</a:t>
          </a:r>
        </a:p>
        <a:p>
          <a:pPr algn="ctr" rtl="0">
            <a:lnSpc>
              <a:spcPts val="1100"/>
            </a:lnSpc>
            <a:defRPr sz="1000"/>
          </a:pPr>
          <a:endParaRPr lang="ja-JP" altLang="en-US"/>
        </a:p>
      </xdr:txBody>
    </xdr:sp>
    <xdr:clientData/>
  </xdr:twoCellAnchor>
  <xdr:twoCellAnchor>
    <xdr:from>
      <xdr:col>12</xdr:col>
      <xdr:colOff>209550</xdr:colOff>
      <xdr:row>24</xdr:row>
      <xdr:rowOff>95250</xdr:rowOff>
    </xdr:from>
    <xdr:to>
      <xdr:col>13</xdr:col>
      <xdr:colOff>485775</xdr:colOff>
      <xdr:row>25</xdr:row>
      <xdr:rowOff>76200</xdr:rowOff>
    </xdr:to>
    <xdr:sp macro="[0]!追加説明へ" textlink="">
      <xdr:nvSpPr>
        <xdr:cNvPr id="2070" name="Rectangle 22">
          <a:extLst>
            <a:ext uri="{FF2B5EF4-FFF2-40B4-BE49-F238E27FC236}">
              <a16:creationId xmlns:a16="http://schemas.microsoft.com/office/drawing/2014/main" id="{00000000-0008-0000-0300-000016080000}"/>
            </a:ext>
          </a:extLst>
        </xdr:cNvPr>
        <xdr:cNvSpPr>
          <a:spLocks noChangeArrowheads="1"/>
        </xdr:cNvSpPr>
      </xdr:nvSpPr>
      <xdr:spPr bwMode="auto">
        <a:xfrm>
          <a:off x="5257800" y="5619750"/>
          <a:ext cx="904875" cy="209550"/>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追加方法へ</a:t>
          </a:r>
          <a:endParaRPr lang="ja-JP" altLang="en-US"/>
        </a:p>
      </xdr:txBody>
    </xdr:sp>
    <xdr:clientData/>
  </xdr:twoCellAnchor>
  <xdr:twoCellAnchor>
    <xdr:from>
      <xdr:col>12</xdr:col>
      <xdr:colOff>276225</xdr:colOff>
      <xdr:row>28</xdr:row>
      <xdr:rowOff>85725</xdr:rowOff>
    </xdr:from>
    <xdr:to>
      <xdr:col>13</xdr:col>
      <xdr:colOff>485775</xdr:colOff>
      <xdr:row>29</xdr:row>
      <xdr:rowOff>66675</xdr:rowOff>
    </xdr:to>
    <xdr:sp macro="[0]!登録新規" textlink="">
      <xdr:nvSpPr>
        <xdr:cNvPr id="2081" name="Rectangle 33">
          <a:extLst>
            <a:ext uri="{FF2B5EF4-FFF2-40B4-BE49-F238E27FC236}">
              <a16:creationId xmlns:a16="http://schemas.microsoft.com/office/drawing/2014/main" id="{00000000-0008-0000-0300-000021080000}"/>
            </a:ext>
          </a:extLst>
        </xdr:cNvPr>
        <xdr:cNvSpPr>
          <a:spLocks noChangeArrowheads="1"/>
        </xdr:cNvSpPr>
      </xdr:nvSpPr>
      <xdr:spPr bwMode="auto">
        <a:xfrm>
          <a:off x="5324475" y="6524625"/>
          <a:ext cx="838200" cy="209550"/>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66675</xdr:colOff>
      <xdr:row>1</xdr:row>
      <xdr:rowOff>57150</xdr:rowOff>
    </xdr:from>
    <xdr:to>
      <xdr:col>16</xdr:col>
      <xdr:colOff>257175</xdr:colOff>
      <xdr:row>2</xdr:row>
      <xdr:rowOff>0</xdr:rowOff>
    </xdr:to>
    <xdr:sp macro="[0]!MENUへ" textlink="">
      <xdr:nvSpPr>
        <xdr:cNvPr id="2085" name="Rectangle 37">
          <a:extLst>
            <a:ext uri="{FF2B5EF4-FFF2-40B4-BE49-F238E27FC236}">
              <a16:creationId xmlns:a16="http://schemas.microsoft.com/office/drawing/2014/main" id="{00000000-0008-0000-0300-000025080000}"/>
            </a:ext>
          </a:extLst>
        </xdr:cNvPr>
        <xdr:cNvSpPr>
          <a:spLocks noChangeArrowheads="1"/>
        </xdr:cNvSpPr>
      </xdr:nvSpPr>
      <xdr:spPr bwMode="auto">
        <a:xfrm>
          <a:off x="7115175" y="2857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12</xdr:col>
      <xdr:colOff>257175</xdr:colOff>
      <xdr:row>31</xdr:row>
      <xdr:rowOff>0</xdr:rowOff>
    </xdr:from>
    <xdr:to>
      <xdr:col>13</xdr:col>
      <xdr:colOff>504825</xdr:colOff>
      <xdr:row>32</xdr:row>
      <xdr:rowOff>0</xdr:rowOff>
    </xdr:to>
    <xdr:sp macro="[0]!MENUへ" textlink="">
      <xdr:nvSpPr>
        <xdr:cNvPr id="2086" name="Rectangle 38">
          <a:extLst>
            <a:ext uri="{FF2B5EF4-FFF2-40B4-BE49-F238E27FC236}">
              <a16:creationId xmlns:a16="http://schemas.microsoft.com/office/drawing/2014/main" id="{00000000-0008-0000-0300-000026080000}"/>
            </a:ext>
          </a:extLst>
        </xdr:cNvPr>
        <xdr:cNvSpPr>
          <a:spLocks noChangeArrowheads="1"/>
        </xdr:cNvSpPr>
      </xdr:nvSpPr>
      <xdr:spPr bwMode="auto">
        <a:xfrm>
          <a:off x="5305425" y="712470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15</xdr:col>
      <xdr:colOff>428625</xdr:colOff>
      <xdr:row>3</xdr:row>
      <xdr:rowOff>66675</xdr:rowOff>
    </xdr:from>
    <xdr:to>
      <xdr:col>16</xdr:col>
      <xdr:colOff>581025</xdr:colOff>
      <xdr:row>4</xdr:row>
      <xdr:rowOff>47625</xdr:rowOff>
    </xdr:to>
    <xdr:sp macro="[0]!登録新規" textlink="">
      <xdr:nvSpPr>
        <xdr:cNvPr id="2090" name="Rectangle 42">
          <a:extLst>
            <a:ext uri="{FF2B5EF4-FFF2-40B4-BE49-F238E27FC236}">
              <a16:creationId xmlns:a16="http://schemas.microsoft.com/office/drawing/2014/main" id="{00000000-0008-0000-0300-00002A080000}"/>
            </a:ext>
          </a:extLst>
        </xdr:cNvPr>
        <xdr:cNvSpPr>
          <a:spLocks noChangeArrowheads="1"/>
        </xdr:cNvSpPr>
      </xdr:nvSpPr>
      <xdr:spPr bwMode="auto">
        <a:xfrm>
          <a:off x="7477125" y="790575"/>
          <a:ext cx="838200" cy="209550"/>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419100</xdr:colOff>
      <xdr:row>5</xdr:row>
      <xdr:rowOff>0</xdr:rowOff>
    </xdr:from>
    <xdr:to>
      <xdr:col>16</xdr:col>
      <xdr:colOff>609600</xdr:colOff>
      <xdr:row>6</xdr:row>
      <xdr:rowOff>0</xdr:rowOff>
    </xdr:to>
    <xdr:sp macro="[0]!県登録印刷" textlink="">
      <xdr:nvSpPr>
        <xdr:cNvPr id="2095" name="Rectangle 47">
          <a:extLst>
            <a:ext uri="{FF2B5EF4-FFF2-40B4-BE49-F238E27FC236}">
              <a16:creationId xmlns:a16="http://schemas.microsoft.com/office/drawing/2014/main" id="{00000000-0008-0000-0300-00002F080000}"/>
            </a:ext>
          </a:extLst>
        </xdr:cNvPr>
        <xdr:cNvSpPr>
          <a:spLocks noChangeArrowheads="1"/>
        </xdr:cNvSpPr>
      </xdr:nvSpPr>
      <xdr:spPr bwMode="auto">
        <a:xfrm>
          <a:off x="7467600" y="118110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県登録印刷へ</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504825</xdr:colOff>
      <xdr:row>23</xdr:row>
      <xdr:rowOff>0</xdr:rowOff>
    </xdr:from>
    <xdr:to>
      <xdr:col>52</xdr:col>
      <xdr:colOff>514350</xdr:colOff>
      <xdr:row>24</xdr:row>
      <xdr:rowOff>95250</xdr:rowOff>
    </xdr:to>
    <xdr:sp macro="[0]!県登録へ" textlink="">
      <xdr:nvSpPr>
        <xdr:cNvPr id="5121" name="Oval 1">
          <a:extLst>
            <a:ext uri="{FF2B5EF4-FFF2-40B4-BE49-F238E27FC236}">
              <a16:creationId xmlns:a16="http://schemas.microsoft.com/office/drawing/2014/main" id="{00000000-0008-0000-0400-000001140000}"/>
            </a:ext>
          </a:extLst>
        </xdr:cNvPr>
        <xdr:cNvSpPr>
          <a:spLocks noChangeArrowheads="1"/>
        </xdr:cNvSpPr>
      </xdr:nvSpPr>
      <xdr:spPr bwMode="auto">
        <a:xfrm>
          <a:off x="7667625" y="5133975"/>
          <a:ext cx="1457325" cy="361950"/>
        </a:xfrm>
        <a:prstGeom prst="ellipse">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県登録に戻る</a:t>
          </a:r>
          <a:endParaRPr lang="ja-JP" altLang="en-US"/>
        </a:p>
      </xdr:txBody>
    </xdr:sp>
    <xdr:clientData/>
  </xdr:twoCellAnchor>
  <xdr:twoCellAnchor>
    <xdr:from>
      <xdr:col>51</xdr:col>
      <xdr:colOff>66675</xdr:colOff>
      <xdr:row>0</xdr:row>
      <xdr:rowOff>104775</xdr:rowOff>
    </xdr:from>
    <xdr:to>
      <xdr:col>53</xdr:col>
      <xdr:colOff>104775</xdr:colOff>
      <xdr:row>1</xdr:row>
      <xdr:rowOff>66675</xdr:rowOff>
    </xdr:to>
    <xdr:sp macro="[0]!MENUへ" textlink="">
      <xdr:nvSpPr>
        <xdr:cNvPr id="5123" name="Rectangle 3">
          <a:extLst>
            <a:ext uri="{FF2B5EF4-FFF2-40B4-BE49-F238E27FC236}">
              <a16:creationId xmlns:a16="http://schemas.microsoft.com/office/drawing/2014/main" id="{00000000-0008-0000-0400-000003140000}"/>
            </a:ext>
          </a:extLst>
        </xdr:cNvPr>
        <xdr:cNvSpPr>
          <a:spLocks noChangeArrowheads="1"/>
        </xdr:cNvSpPr>
      </xdr:nvSpPr>
      <xdr:spPr bwMode="auto">
        <a:xfrm>
          <a:off x="8258175" y="104775"/>
          <a:ext cx="1304925"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638175</xdr:colOff>
      <xdr:row>25</xdr:row>
      <xdr:rowOff>180975</xdr:rowOff>
    </xdr:from>
    <xdr:to>
      <xdr:col>52</xdr:col>
      <xdr:colOff>333375</xdr:colOff>
      <xdr:row>26</xdr:row>
      <xdr:rowOff>152400</xdr:rowOff>
    </xdr:to>
    <xdr:sp macro="[0]!MENUへ" textlink="">
      <xdr:nvSpPr>
        <xdr:cNvPr id="5125" name="Rectangle 5">
          <a:extLst>
            <a:ext uri="{FF2B5EF4-FFF2-40B4-BE49-F238E27FC236}">
              <a16:creationId xmlns:a16="http://schemas.microsoft.com/office/drawing/2014/main" id="{00000000-0008-0000-0400-000005140000}"/>
            </a:ext>
          </a:extLst>
        </xdr:cNvPr>
        <xdr:cNvSpPr>
          <a:spLocks noChangeArrowheads="1"/>
        </xdr:cNvSpPr>
      </xdr:nvSpPr>
      <xdr:spPr bwMode="auto">
        <a:xfrm>
          <a:off x="7800975" y="5848350"/>
          <a:ext cx="11430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504825</xdr:colOff>
      <xdr:row>67</xdr:row>
      <xdr:rowOff>0</xdr:rowOff>
    </xdr:from>
    <xdr:to>
      <xdr:col>52</xdr:col>
      <xdr:colOff>514350</xdr:colOff>
      <xdr:row>68</xdr:row>
      <xdr:rowOff>95250</xdr:rowOff>
    </xdr:to>
    <xdr:sp macro="[0]!県登録へ" textlink="">
      <xdr:nvSpPr>
        <xdr:cNvPr id="5126" name="Oval 6">
          <a:extLst>
            <a:ext uri="{FF2B5EF4-FFF2-40B4-BE49-F238E27FC236}">
              <a16:creationId xmlns:a16="http://schemas.microsoft.com/office/drawing/2014/main" id="{00000000-0008-0000-0400-000006140000}"/>
            </a:ext>
          </a:extLst>
        </xdr:cNvPr>
        <xdr:cNvSpPr>
          <a:spLocks noChangeArrowheads="1"/>
        </xdr:cNvSpPr>
      </xdr:nvSpPr>
      <xdr:spPr bwMode="auto">
        <a:xfrm>
          <a:off x="7667625" y="15335250"/>
          <a:ext cx="1457325" cy="361950"/>
        </a:xfrm>
        <a:prstGeom prst="ellipse">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県登録に戻る</a:t>
          </a:r>
          <a:endParaRPr lang="ja-JP" altLang="en-US"/>
        </a:p>
      </xdr:txBody>
    </xdr:sp>
    <xdr:clientData/>
  </xdr:twoCellAnchor>
  <xdr:twoCellAnchor>
    <xdr:from>
      <xdr:col>51</xdr:col>
      <xdr:colOff>28575</xdr:colOff>
      <xdr:row>42</xdr:row>
      <xdr:rowOff>114300</xdr:rowOff>
    </xdr:from>
    <xdr:to>
      <xdr:col>53</xdr:col>
      <xdr:colOff>66675</xdr:colOff>
      <xdr:row>44</xdr:row>
      <xdr:rowOff>76200</xdr:rowOff>
    </xdr:to>
    <xdr:sp macro="[0]!MENUへ" textlink="">
      <xdr:nvSpPr>
        <xdr:cNvPr id="5127" name="Rectangle 7">
          <a:extLst>
            <a:ext uri="{FF2B5EF4-FFF2-40B4-BE49-F238E27FC236}">
              <a16:creationId xmlns:a16="http://schemas.microsoft.com/office/drawing/2014/main" id="{00000000-0008-0000-0400-000007140000}"/>
            </a:ext>
          </a:extLst>
        </xdr:cNvPr>
        <xdr:cNvSpPr>
          <a:spLocks noChangeArrowheads="1"/>
        </xdr:cNvSpPr>
      </xdr:nvSpPr>
      <xdr:spPr bwMode="auto">
        <a:xfrm>
          <a:off x="8220075" y="9915525"/>
          <a:ext cx="1304925" cy="3619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676275</xdr:colOff>
      <xdr:row>71</xdr:row>
      <xdr:rowOff>9525</xdr:rowOff>
    </xdr:from>
    <xdr:to>
      <xdr:col>52</xdr:col>
      <xdr:colOff>371475</xdr:colOff>
      <xdr:row>71</xdr:row>
      <xdr:rowOff>276225</xdr:rowOff>
    </xdr:to>
    <xdr:sp macro="[0]!MENUへ" textlink="">
      <xdr:nvSpPr>
        <xdr:cNvPr id="5128" name="Rectangle 8">
          <a:extLst>
            <a:ext uri="{FF2B5EF4-FFF2-40B4-BE49-F238E27FC236}">
              <a16:creationId xmlns:a16="http://schemas.microsoft.com/office/drawing/2014/main" id="{00000000-0008-0000-0400-000008140000}"/>
            </a:ext>
          </a:extLst>
        </xdr:cNvPr>
        <xdr:cNvSpPr>
          <a:spLocks noChangeArrowheads="1"/>
        </xdr:cNvSpPr>
      </xdr:nvSpPr>
      <xdr:spPr bwMode="auto">
        <a:xfrm>
          <a:off x="7839075" y="16411575"/>
          <a:ext cx="1143000" cy="25717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504825</xdr:colOff>
      <xdr:row>111</xdr:row>
      <xdr:rowOff>0</xdr:rowOff>
    </xdr:from>
    <xdr:to>
      <xdr:col>52</xdr:col>
      <xdr:colOff>514350</xdr:colOff>
      <xdr:row>112</xdr:row>
      <xdr:rowOff>95250</xdr:rowOff>
    </xdr:to>
    <xdr:sp macro="[0]!県登録へ" textlink="">
      <xdr:nvSpPr>
        <xdr:cNvPr id="5129" name="Oval 9">
          <a:extLst>
            <a:ext uri="{FF2B5EF4-FFF2-40B4-BE49-F238E27FC236}">
              <a16:creationId xmlns:a16="http://schemas.microsoft.com/office/drawing/2014/main" id="{00000000-0008-0000-0400-000009140000}"/>
            </a:ext>
          </a:extLst>
        </xdr:cNvPr>
        <xdr:cNvSpPr>
          <a:spLocks noChangeArrowheads="1"/>
        </xdr:cNvSpPr>
      </xdr:nvSpPr>
      <xdr:spPr bwMode="auto">
        <a:xfrm>
          <a:off x="7667625" y="25536525"/>
          <a:ext cx="1457325" cy="361950"/>
        </a:xfrm>
        <a:prstGeom prst="ellipse">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県登録に戻る</a:t>
          </a:r>
          <a:endParaRPr lang="ja-JP" altLang="en-US"/>
        </a:p>
      </xdr:txBody>
    </xdr:sp>
    <xdr:clientData/>
  </xdr:twoCellAnchor>
  <xdr:twoCellAnchor>
    <xdr:from>
      <xdr:col>51</xdr:col>
      <xdr:colOff>9525</xdr:colOff>
      <xdr:row>86</xdr:row>
      <xdr:rowOff>28575</xdr:rowOff>
    </xdr:from>
    <xdr:to>
      <xdr:col>53</xdr:col>
      <xdr:colOff>47625</xdr:colOff>
      <xdr:row>87</xdr:row>
      <xdr:rowOff>142875</xdr:rowOff>
    </xdr:to>
    <xdr:sp macro="[0]!MENUへ" textlink="">
      <xdr:nvSpPr>
        <xdr:cNvPr id="5130" name="Rectangle 10">
          <a:extLst>
            <a:ext uri="{FF2B5EF4-FFF2-40B4-BE49-F238E27FC236}">
              <a16:creationId xmlns:a16="http://schemas.microsoft.com/office/drawing/2014/main" id="{00000000-0008-0000-0400-00000A140000}"/>
            </a:ext>
          </a:extLst>
        </xdr:cNvPr>
        <xdr:cNvSpPr>
          <a:spLocks noChangeArrowheads="1"/>
        </xdr:cNvSpPr>
      </xdr:nvSpPr>
      <xdr:spPr bwMode="auto">
        <a:xfrm>
          <a:off x="8201025" y="20031075"/>
          <a:ext cx="1304925" cy="3143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676275</xdr:colOff>
      <xdr:row>115</xdr:row>
      <xdr:rowOff>9525</xdr:rowOff>
    </xdr:from>
    <xdr:to>
      <xdr:col>52</xdr:col>
      <xdr:colOff>371475</xdr:colOff>
      <xdr:row>115</xdr:row>
      <xdr:rowOff>276225</xdr:rowOff>
    </xdr:to>
    <xdr:sp macro="[0]!MENUへ" textlink="">
      <xdr:nvSpPr>
        <xdr:cNvPr id="5131" name="Rectangle 11">
          <a:extLst>
            <a:ext uri="{FF2B5EF4-FFF2-40B4-BE49-F238E27FC236}">
              <a16:creationId xmlns:a16="http://schemas.microsoft.com/office/drawing/2014/main" id="{00000000-0008-0000-0400-00000B140000}"/>
            </a:ext>
          </a:extLst>
        </xdr:cNvPr>
        <xdr:cNvSpPr>
          <a:spLocks noChangeArrowheads="1"/>
        </xdr:cNvSpPr>
      </xdr:nvSpPr>
      <xdr:spPr bwMode="auto">
        <a:xfrm>
          <a:off x="7839075" y="26612850"/>
          <a:ext cx="1143000" cy="25717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371475</xdr:colOff>
      <xdr:row>142</xdr:row>
      <xdr:rowOff>104775</xdr:rowOff>
    </xdr:from>
    <xdr:to>
      <xdr:col>52</xdr:col>
      <xdr:colOff>66675</xdr:colOff>
      <xdr:row>143</xdr:row>
      <xdr:rowOff>85725</xdr:rowOff>
    </xdr:to>
    <xdr:sp macro="[0]!印刷TOPへ" textlink="">
      <xdr:nvSpPr>
        <xdr:cNvPr id="5132" name="Rectangle 12">
          <a:extLst>
            <a:ext uri="{FF2B5EF4-FFF2-40B4-BE49-F238E27FC236}">
              <a16:creationId xmlns:a16="http://schemas.microsoft.com/office/drawing/2014/main" id="{00000000-0008-0000-0400-00000C140000}"/>
            </a:ext>
          </a:extLst>
        </xdr:cNvPr>
        <xdr:cNvSpPr>
          <a:spLocks noChangeArrowheads="1"/>
        </xdr:cNvSpPr>
      </xdr:nvSpPr>
      <xdr:spPr bwMode="auto">
        <a:xfrm>
          <a:off x="7534275" y="334994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twoCellAnchor>
    <xdr:from>
      <xdr:col>50</xdr:col>
      <xdr:colOff>676275</xdr:colOff>
      <xdr:row>117</xdr:row>
      <xdr:rowOff>228600</xdr:rowOff>
    </xdr:from>
    <xdr:to>
      <xdr:col>52</xdr:col>
      <xdr:colOff>371475</xdr:colOff>
      <xdr:row>118</xdr:row>
      <xdr:rowOff>200025</xdr:rowOff>
    </xdr:to>
    <xdr:sp macro="[0]!印刷TOPへ" textlink="">
      <xdr:nvSpPr>
        <xdr:cNvPr id="5133" name="Rectangle 13">
          <a:extLst>
            <a:ext uri="{FF2B5EF4-FFF2-40B4-BE49-F238E27FC236}">
              <a16:creationId xmlns:a16="http://schemas.microsoft.com/office/drawing/2014/main" id="{00000000-0008-0000-0400-00000D140000}"/>
            </a:ext>
          </a:extLst>
        </xdr:cNvPr>
        <xdr:cNvSpPr>
          <a:spLocks noChangeArrowheads="1"/>
        </xdr:cNvSpPr>
      </xdr:nvSpPr>
      <xdr:spPr bwMode="auto">
        <a:xfrm>
          <a:off x="7839075" y="27365325"/>
          <a:ext cx="11430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twoCellAnchor>
    <xdr:from>
      <xdr:col>50</xdr:col>
      <xdr:colOff>676275</xdr:colOff>
      <xdr:row>73</xdr:row>
      <xdr:rowOff>142875</xdr:rowOff>
    </xdr:from>
    <xdr:to>
      <xdr:col>52</xdr:col>
      <xdr:colOff>371475</xdr:colOff>
      <xdr:row>74</xdr:row>
      <xdr:rowOff>114300</xdr:rowOff>
    </xdr:to>
    <xdr:sp macro="[0]!印刷TOPへ" textlink="">
      <xdr:nvSpPr>
        <xdr:cNvPr id="5134" name="Rectangle 14">
          <a:extLst>
            <a:ext uri="{FF2B5EF4-FFF2-40B4-BE49-F238E27FC236}">
              <a16:creationId xmlns:a16="http://schemas.microsoft.com/office/drawing/2014/main" id="{00000000-0008-0000-0400-00000E140000}"/>
            </a:ext>
          </a:extLst>
        </xdr:cNvPr>
        <xdr:cNvSpPr>
          <a:spLocks noChangeArrowheads="1"/>
        </xdr:cNvSpPr>
      </xdr:nvSpPr>
      <xdr:spPr bwMode="auto">
        <a:xfrm>
          <a:off x="7839075" y="17078325"/>
          <a:ext cx="11430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66675</xdr:colOff>
      <xdr:row>6</xdr:row>
      <xdr:rowOff>28575</xdr:rowOff>
    </xdr:from>
    <xdr:to>
      <xdr:col>53</xdr:col>
      <xdr:colOff>676275</xdr:colOff>
      <xdr:row>7</xdr:row>
      <xdr:rowOff>123825</xdr:rowOff>
    </xdr:to>
    <xdr:sp macro="[0]!追加説明へ" textlink="">
      <xdr:nvSpPr>
        <xdr:cNvPr id="7173" name="Rectangle 5">
          <a:extLst>
            <a:ext uri="{FF2B5EF4-FFF2-40B4-BE49-F238E27FC236}">
              <a16:creationId xmlns:a16="http://schemas.microsoft.com/office/drawing/2014/main" id="{00000000-0008-0000-0500-0000051C0000}"/>
            </a:ext>
          </a:extLst>
        </xdr:cNvPr>
        <xdr:cNvSpPr>
          <a:spLocks noChangeArrowheads="1"/>
        </xdr:cNvSpPr>
      </xdr:nvSpPr>
      <xdr:spPr bwMode="auto">
        <a:xfrm>
          <a:off x="9334500" y="1123950"/>
          <a:ext cx="1295400" cy="190500"/>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明朝"/>
              <a:ea typeface="ＭＳ 明朝"/>
            </a:rPr>
            <a:t>入力方法の説明</a:t>
          </a:r>
          <a:endParaRPr lang="ja-JP" altLang="en-US"/>
        </a:p>
      </xdr:txBody>
    </xdr:sp>
    <xdr:clientData/>
  </xdr:twoCellAnchor>
  <xdr:twoCellAnchor>
    <xdr:from>
      <xdr:col>53</xdr:col>
      <xdr:colOff>466725</xdr:colOff>
      <xdr:row>3</xdr:row>
      <xdr:rowOff>47625</xdr:rowOff>
    </xdr:from>
    <xdr:to>
      <xdr:col>55</xdr:col>
      <xdr:colOff>238125</xdr:colOff>
      <xdr:row>4</xdr:row>
      <xdr:rowOff>142875</xdr:rowOff>
    </xdr:to>
    <xdr:sp macro="[0]!MENUへ" textlink="">
      <xdr:nvSpPr>
        <xdr:cNvPr id="7174" name="Rectangle 6">
          <a:extLst>
            <a:ext uri="{FF2B5EF4-FFF2-40B4-BE49-F238E27FC236}">
              <a16:creationId xmlns:a16="http://schemas.microsoft.com/office/drawing/2014/main" id="{00000000-0008-0000-0500-0000061C0000}"/>
            </a:ext>
          </a:extLst>
        </xdr:cNvPr>
        <xdr:cNvSpPr>
          <a:spLocks noChangeArrowheads="1"/>
        </xdr:cNvSpPr>
      </xdr:nvSpPr>
      <xdr:spPr bwMode="auto">
        <a:xfrm>
          <a:off x="10420350" y="552450"/>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50</xdr:col>
      <xdr:colOff>485775</xdr:colOff>
      <xdr:row>35</xdr:row>
      <xdr:rowOff>0</xdr:rowOff>
    </xdr:from>
    <xdr:to>
      <xdr:col>52</xdr:col>
      <xdr:colOff>180975</xdr:colOff>
      <xdr:row>35</xdr:row>
      <xdr:rowOff>266700</xdr:rowOff>
    </xdr:to>
    <xdr:sp macro="[0]!MENUへ" textlink="">
      <xdr:nvSpPr>
        <xdr:cNvPr id="7175" name="Rectangle 7">
          <a:extLst>
            <a:ext uri="{FF2B5EF4-FFF2-40B4-BE49-F238E27FC236}">
              <a16:creationId xmlns:a16="http://schemas.microsoft.com/office/drawing/2014/main" id="{00000000-0008-0000-0500-0000071C0000}"/>
            </a:ext>
          </a:extLst>
        </xdr:cNvPr>
        <xdr:cNvSpPr>
          <a:spLocks noChangeArrowheads="1"/>
        </xdr:cNvSpPr>
      </xdr:nvSpPr>
      <xdr:spPr bwMode="auto">
        <a:xfrm>
          <a:off x="8305800" y="88487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53</xdr:col>
      <xdr:colOff>219075</xdr:colOff>
      <xdr:row>12</xdr:row>
      <xdr:rowOff>219075</xdr:rowOff>
    </xdr:from>
    <xdr:to>
      <xdr:col>54</xdr:col>
      <xdr:colOff>571500</xdr:colOff>
      <xdr:row>14</xdr:row>
      <xdr:rowOff>66675</xdr:rowOff>
    </xdr:to>
    <xdr:sp macro="[0]!追加新規" textlink="">
      <xdr:nvSpPr>
        <xdr:cNvPr id="7178" name="Rectangle 10">
          <a:extLst>
            <a:ext uri="{FF2B5EF4-FFF2-40B4-BE49-F238E27FC236}">
              <a16:creationId xmlns:a16="http://schemas.microsoft.com/office/drawing/2014/main" id="{00000000-0008-0000-0500-00000A1C0000}"/>
            </a:ext>
          </a:extLst>
        </xdr:cNvPr>
        <xdr:cNvSpPr>
          <a:spLocks noChangeArrowheads="1"/>
        </xdr:cNvSpPr>
      </xdr:nvSpPr>
      <xdr:spPr bwMode="auto">
        <a:xfrm>
          <a:off x="10172700" y="2533650"/>
          <a:ext cx="1038225" cy="3810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新規入力</a:t>
          </a:r>
        </a:p>
        <a:p>
          <a:pPr algn="l" rtl="0">
            <a:lnSpc>
              <a:spcPts val="1300"/>
            </a:lnSpc>
            <a:defRPr sz="1000"/>
          </a:pPr>
          <a:r>
            <a:rPr lang="ja-JP" altLang="en-US" sz="1100" b="0" i="0" u="none" strike="noStrike" baseline="0">
              <a:solidFill>
                <a:srgbClr val="0000FF"/>
              </a:solidFill>
              <a:latin typeface="ＭＳ 明朝"/>
              <a:ea typeface="ＭＳ 明朝"/>
            </a:rPr>
            <a:t>　状態にする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666750</xdr:colOff>
      <xdr:row>25</xdr:row>
      <xdr:rowOff>171450</xdr:rowOff>
    </xdr:from>
    <xdr:to>
      <xdr:col>16</xdr:col>
      <xdr:colOff>590550</xdr:colOff>
      <xdr:row>26</xdr:row>
      <xdr:rowOff>219075</xdr:rowOff>
    </xdr:to>
    <xdr:sp macro="[0]!市大会印刷へ" textlink="">
      <xdr:nvSpPr>
        <xdr:cNvPr id="9219" name="Oval 3">
          <a:extLst>
            <a:ext uri="{FF2B5EF4-FFF2-40B4-BE49-F238E27FC236}">
              <a16:creationId xmlns:a16="http://schemas.microsoft.com/office/drawing/2014/main" id="{00000000-0008-0000-0600-000003240000}"/>
            </a:ext>
          </a:extLst>
        </xdr:cNvPr>
        <xdr:cNvSpPr>
          <a:spLocks noChangeArrowheads="1"/>
        </xdr:cNvSpPr>
      </xdr:nvSpPr>
      <xdr:spPr bwMode="auto">
        <a:xfrm>
          <a:off x="6591300" y="6019800"/>
          <a:ext cx="1295400" cy="276225"/>
        </a:xfrm>
        <a:prstGeom prst="ellipse">
          <a:avLst/>
        </a:prstGeom>
        <a:solidFill>
          <a:srgbClr xmlns:mc="http://schemas.openxmlformats.org/markup-compatibility/2006" xmlns:a14="http://schemas.microsoft.com/office/drawing/2010/main" val="CCCCFF" mc:Ignorable="a14" a14:legacySpreadsheetColorIndex="31"/>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用紙確認</a:t>
          </a:r>
        </a:p>
        <a:p>
          <a:pPr algn="ctr" rtl="0">
            <a:lnSpc>
              <a:spcPts val="1100"/>
            </a:lnSpc>
            <a:defRPr sz="1000"/>
          </a:pPr>
          <a:endParaRPr lang="ja-JP" altLang="en-US"/>
        </a:p>
      </xdr:txBody>
    </xdr:sp>
    <xdr:clientData/>
  </xdr:twoCellAnchor>
  <xdr:twoCellAnchor>
    <xdr:from>
      <xdr:col>12</xdr:col>
      <xdr:colOff>371475</xdr:colOff>
      <xdr:row>20</xdr:row>
      <xdr:rowOff>0</xdr:rowOff>
    </xdr:from>
    <xdr:to>
      <xdr:col>14</xdr:col>
      <xdr:colOff>485775</xdr:colOff>
      <xdr:row>21</xdr:row>
      <xdr:rowOff>104775</xdr:rowOff>
    </xdr:to>
    <xdr:sp macro="[0]!市並び替え" textlink="">
      <xdr:nvSpPr>
        <xdr:cNvPr id="9223" name="Oval 7">
          <a:extLst>
            <a:ext uri="{FF2B5EF4-FFF2-40B4-BE49-F238E27FC236}">
              <a16:creationId xmlns:a16="http://schemas.microsoft.com/office/drawing/2014/main" id="{00000000-0008-0000-0600-000007240000}"/>
            </a:ext>
          </a:extLst>
        </xdr:cNvPr>
        <xdr:cNvSpPr>
          <a:spLocks noChangeArrowheads="1"/>
        </xdr:cNvSpPr>
      </xdr:nvSpPr>
      <xdr:spPr bwMode="auto">
        <a:xfrm>
          <a:off x="5114925" y="4705350"/>
          <a:ext cx="1295400" cy="333375"/>
        </a:xfrm>
        <a:prstGeom prst="ellipse">
          <a:avLst/>
        </a:prstGeom>
        <a:solidFill>
          <a:srgbClr xmlns:mc="http://schemas.openxmlformats.org/markup-compatibility/2006" xmlns:a14="http://schemas.microsoft.com/office/drawing/2010/main" val="33CCCC" mc:Ignorable="a14" a14:legacySpreadsheetColorIndex="49"/>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0000FF"/>
              </a:solidFill>
              <a:latin typeface="ＭＳ 明朝"/>
              <a:ea typeface="ＭＳ 明朝"/>
            </a:rPr>
            <a:t>並び替え</a:t>
          </a:r>
        </a:p>
        <a:p>
          <a:pPr algn="ctr" rtl="0">
            <a:lnSpc>
              <a:spcPts val="1100"/>
            </a:lnSpc>
            <a:defRPr sz="1000"/>
          </a:pPr>
          <a:endParaRPr lang="ja-JP" altLang="en-US"/>
        </a:p>
      </xdr:txBody>
    </xdr:sp>
    <xdr:clientData/>
  </xdr:twoCellAnchor>
  <xdr:twoCellAnchor>
    <xdr:from>
      <xdr:col>13</xdr:col>
      <xdr:colOff>104775</xdr:colOff>
      <xdr:row>15</xdr:row>
      <xdr:rowOff>114301</xdr:rowOff>
    </xdr:from>
    <xdr:to>
      <xdr:col>14</xdr:col>
      <xdr:colOff>381000</xdr:colOff>
      <xdr:row>16</xdr:row>
      <xdr:rowOff>209551</xdr:rowOff>
    </xdr:to>
    <xdr:sp macro="[0]!位置変更" textlink="">
      <xdr:nvSpPr>
        <xdr:cNvPr id="9224" name="Oval 8">
          <a:extLst>
            <a:ext uri="{FF2B5EF4-FFF2-40B4-BE49-F238E27FC236}">
              <a16:creationId xmlns:a16="http://schemas.microsoft.com/office/drawing/2014/main" id="{00000000-0008-0000-0600-000008240000}"/>
            </a:ext>
          </a:extLst>
        </xdr:cNvPr>
        <xdr:cNvSpPr>
          <a:spLocks noChangeArrowheads="1"/>
        </xdr:cNvSpPr>
      </xdr:nvSpPr>
      <xdr:spPr bwMode="auto">
        <a:xfrm>
          <a:off x="5657850" y="3676651"/>
          <a:ext cx="1066800" cy="323850"/>
        </a:xfrm>
        <a:prstGeom prst="ellipse">
          <a:avLst/>
        </a:prstGeom>
        <a:solidFill>
          <a:srgbClr val="CCECFF"/>
        </a:solidFill>
        <a:ln w="9525">
          <a:solidFill>
            <a:srgbClr xmlns:mc="http://schemas.openxmlformats.org/markup-compatibility/2006" xmlns:a14="http://schemas.microsoft.com/office/drawing/2010/main" val="0000FF" mc:Ignorable="a14" a14:legacySpreadsheetColorIndex="12"/>
          </a:solidFill>
          <a:round/>
          <a:headEnd/>
          <a:tailEnd/>
        </a:ln>
        <a:effectLst>
          <a:outerShdw blurRad="76200" dist="38100" dir="18900000" algn="bl" rotWithShape="0">
            <a:prstClr val="black">
              <a:alpha val="40000"/>
            </a:prstClr>
          </a:outerShdw>
        </a:effectLst>
      </xdr:spPr>
      <xdr:txBody>
        <a:bodyPr vertOverflow="clip" wrap="square" lIns="27432" tIns="18288" rIns="27432" bIns="18288" anchor="ctr" upright="1"/>
        <a:lstStyle/>
        <a:p>
          <a:pPr algn="ctr" rtl="0">
            <a:defRPr sz="1000"/>
          </a:pPr>
          <a:r>
            <a:rPr lang="ja-JP" altLang="en-US" sz="1100" b="1" i="0" u="none" strike="noStrike" baseline="0">
              <a:solidFill>
                <a:srgbClr val="0000FF"/>
              </a:solidFill>
              <a:latin typeface="ＭＳ 明朝"/>
              <a:ea typeface="ＭＳ 明朝"/>
            </a:rPr>
            <a:t>守備変更</a:t>
          </a:r>
          <a:endParaRPr lang="ja-JP" altLang="en-US" sz="1100" b="1"/>
        </a:p>
      </xdr:txBody>
    </xdr:sp>
    <xdr:clientData/>
  </xdr:twoCellAnchor>
  <xdr:twoCellAnchor>
    <xdr:from>
      <xdr:col>13</xdr:col>
      <xdr:colOff>542925</xdr:colOff>
      <xdr:row>0</xdr:row>
      <xdr:rowOff>66675</xdr:rowOff>
    </xdr:from>
    <xdr:to>
      <xdr:col>14</xdr:col>
      <xdr:colOff>619125</xdr:colOff>
      <xdr:row>0</xdr:row>
      <xdr:rowOff>276225</xdr:rowOff>
    </xdr:to>
    <xdr:sp macro="[0]!市新規" textlink="">
      <xdr:nvSpPr>
        <xdr:cNvPr id="9225" name="Rectangle 9">
          <a:extLst>
            <a:ext uri="{FF2B5EF4-FFF2-40B4-BE49-F238E27FC236}">
              <a16:creationId xmlns:a16="http://schemas.microsoft.com/office/drawing/2014/main" id="{00000000-0008-0000-0600-000009240000}"/>
            </a:ext>
          </a:extLst>
        </xdr:cNvPr>
        <xdr:cNvSpPr>
          <a:spLocks noChangeArrowheads="1"/>
        </xdr:cNvSpPr>
      </xdr:nvSpPr>
      <xdr:spPr bwMode="auto">
        <a:xfrm>
          <a:off x="6105525" y="66675"/>
          <a:ext cx="704850" cy="209550"/>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361950</xdr:colOff>
      <xdr:row>1</xdr:row>
      <xdr:rowOff>28575</xdr:rowOff>
    </xdr:from>
    <xdr:to>
      <xdr:col>16</xdr:col>
      <xdr:colOff>523875</xdr:colOff>
      <xdr:row>1</xdr:row>
      <xdr:rowOff>257175</xdr:rowOff>
    </xdr:to>
    <xdr:sp macro="[0]!MENUへ" textlink="">
      <xdr:nvSpPr>
        <xdr:cNvPr id="9249" name="Rectangle 33">
          <a:extLst>
            <a:ext uri="{FF2B5EF4-FFF2-40B4-BE49-F238E27FC236}">
              <a16:creationId xmlns:a16="http://schemas.microsoft.com/office/drawing/2014/main" id="{00000000-0008-0000-0600-000021240000}"/>
            </a:ext>
          </a:extLst>
        </xdr:cNvPr>
        <xdr:cNvSpPr>
          <a:spLocks noChangeArrowheads="1"/>
        </xdr:cNvSpPr>
      </xdr:nvSpPr>
      <xdr:spPr bwMode="auto">
        <a:xfrm>
          <a:off x="7239000" y="323850"/>
          <a:ext cx="847725"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13</xdr:col>
      <xdr:colOff>266700</xdr:colOff>
      <xdr:row>37</xdr:row>
      <xdr:rowOff>76200</xdr:rowOff>
    </xdr:from>
    <xdr:to>
      <xdr:col>14</xdr:col>
      <xdr:colOff>552450</xdr:colOff>
      <xdr:row>38</xdr:row>
      <xdr:rowOff>57150</xdr:rowOff>
    </xdr:to>
    <xdr:sp macro="[0]!MENUへ" textlink="">
      <xdr:nvSpPr>
        <xdr:cNvPr id="9250" name="Rectangle 34">
          <a:extLst>
            <a:ext uri="{FF2B5EF4-FFF2-40B4-BE49-F238E27FC236}">
              <a16:creationId xmlns:a16="http://schemas.microsoft.com/office/drawing/2014/main" id="{00000000-0008-0000-0600-000022240000}"/>
            </a:ext>
          </a:extLst>
        </xdr:cNvPr>
        <xdr:cNvSpPr>
          <a:spLocks noChangeArrowheads="1"/>
        </xdr:cNvSpPr>
      </xdr:nvSpPr>
      <xdr:spPr bwMode="auto">
        <a:xfrm>
          <a:off x="5829300" y="8667750"/>
          <a:ext cx="914400" cy="20955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15</xdr:col>
      <xdr:colOff>371475</xdr:colOff>
      <xdr:row>2</xdr:row>
      <xdr:rowOff>76200</xdr:rowOff>
    </xdr:from>
    <xdr:to>
      <xdr:col>16</xdr:col>
      <xdr:colOff>533400</xdr:colOff>
      <xdr:row>3</xdr:row>
      <xdr:rowOff>28575</xdr:rowOff>
    </xdr:to>
    <xdr:sp macro="[0]!市大会印刷へ" textlink="">
      <xdr:nvSpPr>
        <xdr:cNvPr id="9258" name="Rectangle 42">
          <a:extLst>
            <a:ext uri="{FF2B5EF4-FFF2-40B4-BE49-F238E27FC236}">
              <a16:creationId xmlns:a16="http://schemas.microsoft.com/office/drawing/2014/main" id="{00000000-0008-0000-0600-00002A240000}"/>
            </a:ext>
          </a:extLst>
        </xdr:cNvPr>
        <xdr:cNvSpPr>
          <a:spLocks noChangeArrowheads="1"/>
        </xdr:cNvSpPr>
      </xdr:nvSpPr>
      <xdr:spPr bwMode="auto">
        <a:xfrm>
          <a:off x="7248525" y="657225"/>
          <a:ext cx="847725"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市大会印刷へ</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517525</xdr:colOff>
      <xdr:row>16</xdr:row>
      <xdr:rowOff>203200</xdr:rowOff>
    </xdr:from>
    <xdr:to>
      <xdr:col>26</xdr:col>
      <xdr:colOff>460375</xdr:colOff>
      <xdr:row>17</xdr:row>
      <xdr:rowOff>174625</xdr:rowOff>
    </xdr:to>
    <xdr:sp macro="[0]!市大会作成へ" textlink="">
      <xdr:nvSpPr>
        <xdr:cNvPr id="10241" name="Rectangle 1">
          <a:extLst>
            <a:ext uri="{FF2B5EF4-FFF2-40B4-BE49-F238E27FC236}">
              <a16:creationId xmlns:a16="http://schemas.microsoft.com/office/drawing/2014/main" id="{00000000-0008-0000-0700-000001280000}"/>
            </a:ext>
          </a:extLst>
        </xdr:cNvPr>
        <xdr:cNvSpPr>
          <a:spLocks noChangeArrowheads="1"/>
        </xdr:cNvSpPr>
      </xdr:nvSpPr>
      <xdr:spPr bwMode="auto">
        <a:xfrm>
          <a:off x="7629525" y="4267200"/>
          <a:ext cx="1314450" cy="263525"/>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市大会作成へ戻る</a:t>
          </a:r>
          <a:endParaRPr lang="ja-JP" altLang="en-US"/>
        </a:p>
      </xdr:txBody>
    </xdr:sp>
    <xdr:clientData/>
  </xdr:twoCellAnchor>
  <xdr:twoCellAnchor>
    <xdr:from>
      <xdr:col>24</xdr:col>
      <xdr:colOff>295275</xdr:colOff>
      <xdr:row>0</xdr:row>
      <xdr:rowOff>219075</xdr:rowOff>
    </xdr:from>
    <xdr:to>
      <xdr:col>25</xdr:col>
      <xdr:colOff>485775</xdr:colOff>
      <xdr:row>1</xdr:row>
      <xdr:rowOff>171450</xdr:rowOff>
    </xdr:to>
    <xdr:sp macro="[0]!MENUへ" textlink="">
      <xdr:nvSpPr>
        <xdr:cNvPr id="10242" name="Rectangle 2">
          <a:extLst>
            <a:ext uri="{FF2B5EF4-FFF2-40B4-BE49-F238E27FC236}">
              <a16:creationId xmlns:a16="http://schemas.microsoft.com/office/drawing/2014/main" id="{00000000-0008-0000-0700-000002280000}"/>
            </a:ext>
          </a:extLst>
        </xdr:cNvPr>
        <xdr:cNvSpPr>
          <a:spLocks noChangeArrowheads="1"/>
        </xdr:cNvSpPr>
      </xdr:nvSpPr>
      <xdr:spPr bwMode="auto">
        <a:xfrm>
          <a:off x="7400925" y="219075"/>
          <a:ext cx="876300" cy="238125"/>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25</xdr:col>
      <xdr:colOff>333375</xdr:colOff>
      <xdr:row>31</xdr:row>
      <xdr:rowOff>47625</xdr:rowOff>
    </xdr:from>
    <xdr:to>
      <xdr:col>26</xdr:col>
      <xdr:colOff>523875</xdr:colOff>
      <xdr:row>32</xdr:row>
      <xdr:rowOff>219075</xdr:rowOff>
    </xdr:to>
    <xdr:sp macro="[0]!MENUへ" textlink="">
      <xdr:nvSpPr>
        <xdr:cNvPr id="10243" name="Rectangle 3">
          <a:extLst>
            <a:ext uri="{FF2B5EF4-FFF2-40B4-BE49-F238E27FC236}">
              <a16:creationId xmlns:a16="http://schemas.microsoft.com/office/drawing/2014/main" id="{00000000-0008-0000-0700-000003280000}"/>
            </a:ext>
          </a:extLst>
        </xdr:cNvPr>
        <xdr:cNvSpPr>
          <a:spLocks noChangeArrowheads="1"/>
        </xdr:cNvSpPr>
      </xdr:nvSpPr>
      <xdr:spPr bwMode="auto">
        <a:xfrm>
          <a:off x="8124825" y="82867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381000</xdr:colOff>
      <xdr:row>17</xdr:row>
      <xdr:rowOff>114300</xdr:rowOff>
    </xdr:from>
    <xdr:to>
      <xdr:col>14</xdr:col>
      <xdr:colOff>495300</xdr:colOff>
      <xdr:row>18</xdr:row>
      <xdr:rowOff>161925</xdr:rowOff>
    </xdr:to>
    <xdr:sp macro="[0]!県大会並び替え" textlink="">
      <xdr:nvSpPr>
        <xdr:cNvPr id="6147" name="Oval 3">
          <a:extLst>
            <a:ext uri="{FF2B5EF4-FFF2-40B4-BE49-F238E27FC236}">
              <a16:creationId xmlns:a16="http://schemas.microsoft.com/office/drawing/2014/main" id="{00000000-0008-0000-0800-000003180000}"/>
            </a:ext>
          </a:extLst>
        </xdr:cNvPr>
        <xdr:cNvSpPr>
          <a:spLocks noChangeArrowheads="1"/>
        </xdr:cNvSpPr>
      </xdr:nvSpPr>
      <xdr:spPr bwMode="auto">
        <a:xfrm>
          <a:off x="5295900" y="4086225"/>
          <a:ext cx="1133475" cy="276225"/>
        </a:xfrm>
        <a:prstGeom prst="ellipse">
          <a:avLst/>
        </a:prstGeom>
        <a:solidFill>
          <a:srgbClr xmlns:mc="http://schemas.openxmlformats.org/markup-compatibility/2006" xmlns:a14="http://schemas.microsoft.com/office/drawing/2010/main" val="33CCCC" mc:Ignorable="a14" a14:legacySpreadsheetColorIndex="49"/>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並び替え</a:t>
          </a:r>
        </a:p>
        <a:p>
          <a:pPr algn="ctr" rtl="0">
            <a:lnSpc>
              <a:spcPts val="1100"/>
            </a:lnSpc>
            <a:defRPr sz="1000"/>
          </a:pPr>
          <a:endParaRPr lang="ja-JP" altLang="en-US"/>
        </a:p>
      </xdr:txBody>
    </xdr:sp>
    <xdr:clientData/>
  </xdr:twoCellAnchor>
  <xdr:twoCellAnchor>
    <xdr:from>
      <xdr:col>15</xdr:col>
      <xdr:colOff>47625</xdr:colOff>
      <xdr:row>23</xdr:row>
      <xdr:rowOff>85725</xdr:rowOff>
    </xdr:from>
    <xdr:to>
      <xdr:col>16</xdr:col>
      <xdr:colOff>571500</xdr:colOff>
      <xdr:row>24</xdr:row>
      <xdr:rowOff>133350</xdr:rowOff>
    </xdr:to>
    <xdr:sp macro="[0]!県大会印刷へ" textlink="">
      <xdr:nvSpPr>
        <xdr:cNvPr id="6148" name="Oval 4">
          <a:extLst>
            <a:ext uri="{FF2B5EF4-FFF2-40B4-BE49-F238E27FC236}">
              <a16:creationId xmlns:a16="http://schemas.microsoft.com/office/drawing/2014/main" id="{00000000-0008-0000-0800-000004180000}"/>
            </a:ext>
          </a:extLst>
        </xdr:cNvPr>
        <xdr:cNvSpPr>
          <a:spLocks noChangeArrowheads="1"/>
        </xdr:cNvSpPr>
      </xdr:nvSpPr>
      <xdr:spPr bwMode="auto">
        <a:xfrm>
          <a:off x="6724650" y="5429250"/>
          <a:ext cx="1209675" cy="276225"/>
        </a:xfrm>
        <a:prstGeom prst="ellipse">
          <a:avLst/>
        </a:prstGeom>
        <a:solidFill>
          <a:srgbClr xmlns:mc="http://schemas.openxmlformats.org/markup-compatibility/2006" xmlns:a14="http://schemas.microsoft.com/office/drawing/2010/main" val="CCCCFF" mc:Ignorable="a14" a14:legacySpreadsheetColorIndex="31"/>
        </a:solidFill>
        <a:ln w="12700">
          <a:solidFill>
            <a:srgbClr xmlns:mc="http://schemas.openxmlformats.org/markup-compatibility/2006" xmlns:a14="http://schemas.microsoft.com/office/drawing/2010/main" val="0000FF" mc:Ignorable="a14" a14:legacySpreadsheetColorIndex="12"/>
          </a:solidFill>
          <a:round/>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明朝"/>
              <a:ea typeface="ＭＳ 明朝"/>
            </a:rPr>
            <a:t>用紙確認</a:t>
          </a:r>
        </a:p>
      </xdr:txBody>
    </xdr:sp>
    <xdr:clientData/>
  </xdr:twoCellAnchor>
  <xdr:twoCellAnchor>
    <xdr:from>
      <xdr:col>13</xdr:col>
      <xdr:colOff>200025</xdr:colOff>
      <xdr:row>13</xdr:row>
      <xdr:rowOff>209550</xdr:rowOff>
    </xdr:from>
    <xdr:to>
      <xdr:col>14</xdr:col>
      <xdr:colOff>400050</xdr:colOff>
      <xdr:row>14</xdr:row>
      <xdr:rowOff>200025</xdr:rowOff>
    </xdr:to>
    <xdr:sp macro="[0]!位置変更" textlink="">
      <xdr:nvSpPr>
        <xdr:cNvPr id="6151" name="Oval 7">
          <a:extLst>
            <a:ext uri="{FF2B5EF4-FFF2-40B4-BE49-F238E27FC236}">
              <a16:creationId xmlns:a16="http://schemas.microsoft.com/office/drawing/2014/main" id="{00000000-0008-0000-0800-000007180000}"/>
            </a:ext>
          </a:extLst>
        </xdr:cNvPr>
        <xdr:cNvSpPr>
          <a:spLocks noChangeArrowheads="1"/>
        </xdr:cNvSpPr>
      </xdr:nvSpPr>
      <xdr:spPr bwMode="auto">
        <a:xfrm>
          <a:off x="5505450" y="3267075"/>
          <a:ext cx="828675" cy="219075"/>
        </a:xfrm>
        <a:prstGeom prst="ellipse">
          <a:avLst/>
        </a:prstGeom>
        <a:solidFill>
          <a:srgbClr val="CCECFF"/>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守備変更</a:t>
          </a:r>
          <a:endParaRPr lang="ja-JP" altLang="en-US"/>
        </a:p>
      </xdr:txBody>
    </xdr:sp>
    <xdr:clientData/>
  </xdr:twoCellAnchor>
  <xdr:twoCellAnchor>
    <xdr:from>
      <xdr:col>15</xdr:col>
      <xdr:colOff>276225</xdr:colOff>
      <xdr:row>0</xdr:row>
      <xdr:rowOff>47625</xdr:rowOff>
    </xdr:from>
    <xdr:to>
      <xdr:col>16</xdr:col>
      <xdr:colOff>295275</xdr:colOff>
      <xdr:row>1</xdr:row>
      <xdr:rowOff>0</xdr:rowOff>
    </xdr:to>
    <xdr:sp macro="[0]!県新規" textlink="">
      <xdr:nvSpPr>
        <xdr:cNvPr id="6155" name="Rectangle 11">
          <a:extLst>
            <a:ext uri="{FF2B5EF4-FFF2-40B4-BE49-F238E27FC236}">
              <a16:creationId xmlns:a16="http://schemas.microsoft.com/office/drawing/2014/main" id="{00000000-0008-0000-0800-00000B180000}"/>
            </a:ext>
          </a:extLst>
        </xdr:cNvPr>
        <xdr:cNvSpPr>
          <a:spLocks noChangeArrowheads="1"/>
        </xdr:cNvSpPr>
      </xdr:nvSpPr>
      <xdr:spPr bwMode="auto">
        <a:xfrm>
          <a:off x="6896100" y="47625"/>
          <a:ext cx="704850" cy="219075"/>
        </a:xfrm>
        <a:prstGeom prst="rect">
          <a:avLst/>
        </a:prstGeom>
        <a:solidFill>
          <a:srgbClr val="CCECFF"/>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明朝"/>
              <a:ea typeface="ＭＳ 明朝"/>
            </a:rPr>
            <a:t>新規作成</a:t>
          </a:r>
          <a:endParaRPr lang="ja-JP" altLang="en-US"/>
        </a:p>
      </xdr:txBody>
    </xdr:sp>
    <xdr:clientData/>
  </xdr:twoCellAnchor>
  <xdr:twoCellAnchor>
    <xdr:from>
      <xdr:col>15</xdr:col>
      <xdr:colOff>466725</xdr:colOff>
      <xdr:row>1</xdr:row>
      <xdr:rowOff>133350</xdr:rowOff>
    </xdr:from>
    <xdr:to>
      <xdr:col>16</xdr:col>
      <xdr:colOff>657225</xdr:colOff>
      <xdr:row>2</xdr:row>
      <xdr:rowOff>133350</xdr:rowOff>
    </xdr:to>
    <xdr:sp macro="[0]!MENUへ" textlink="">
      <xdr:nvSpPr>
        <xdr:cNvPr id="6157" name="Rectangle 13">
          <a:extLst>
            <a:ext uri="{FF2B5EF4-FFF2-40B4-BE49-F238E27FC236}">
              <a16:creationId xmlns:a16="http://schemas.microsoft.com/office/drawing/2014/main" id="{00000000-0008-0000-0800-00000D180000}"/>
            </a:ext>
          </a:extLst>
        </xdr:cNvPr>
        <xdr:cNvSpPr>
          <a:spLocks noChangeArrowheads="1"/>
        </xdr:cNvSpPr>
      </xdr:nvSpPr>
      <xdr:spPr bwMode="auto">
        <a:xfrm>
          <a:off x="7086600" y="400050"/>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13</xdr:col>
      <xdr:colOff>180975</xdr:colOff>
      <xdr:row>36</xdr:row>
      <xdr:rowOff>38100</xdr:rowOff>
    </xdr:from>
    <xdr:to>
      <xdr:col>14</xdr:col>
      <xdr:colOff>428625</xdr:colOff>
      <xdr:row>37</xdr:row>
      <xdr:rowOff>38100</xdr:rowOff>
    </xdr:to>
    <xdr:sp macro="[0]!MENUへ" textlink="">
      <xdr:nvSpPr>
        <xdr:cNvPr id="6158" name="Rectangle 14">
          <a:extLst>
            <a:ext uri="{FF2B5EF4-FFF2-40B4-BE49-F238E27FC236}">
              <a16:creationId xmlns:a16="http://schemas.microsoft.com/office/drawing/2014/main" id="{00000000-0008-0000-0800-00000E180000}"/>
            </a:ext>
          </a:extLst>
        </xdr:cNvPr>
        <xdr:cNvSpPr>
          <a:spLocks noChangeArrowheads="1"/>
        </xdr:cNvSpPr>
      </xdr:nvSpPr>
      <xdr:spPr bwMode="auto">
        <a:xfrm>
          <a:off x="5486400" y="835342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800000"/>
              </a:solidFill>
              <a:latin typeface="ＭＳ 明朝"/>
              <a:ea typeface="ＭＳ 明朝"/>
            </a:rPr>
            <a:t>MENUへ戻る</a:t>
          </a:r>
          <a:endParaRPr lang="ja-JP" altLang="en-US"/>
        </a:p>
      </xdr:txBody>
    </xdr:sp>
    <xdr:clientData/>
  </xdr:twoCellAnchor>
  <xdr:twoCellAnchor>
    <xdr:from>
      <xdr:col>17</xdr:col>
      <xdr:colOff>123825</xdr:colOff>
      <xdr:row>1</xdr:row>
      <xdr:rowOff>142875</xdr:rowOff>
    </xdr:from>
    <xdr:to>
      <xdr:col>18</xdr:col>
      <xdr:colOff>314325</xdr:colOff>
      <xdr:row>2</xdr:row>
      <xdr:rowOff>142875</xdr:rowOff>
    </xdr:to>
    <xdr:sp macro="[0]!県大会印刷へ" textlink="">
      <xdr:nvSpPr>
        <xdr:cNvPr id="6163" name="Rectangle 19">
          <a:extLst>
            <a:ext uri="{FF2B5EF4-FFF2-40B4-BE49-F238E27FC236}">
              <a16:creationId xmlns:a16="http://schemas.microsoft.com/office/drawing/2014/main" id="{00000000-0008-0000-0800-000013180000}"/>
            </a:ext>
          </a:extLst>
        </xdr:cNvPr>
        <xdr:cNvSpPr>
          <a:spLocks noChangeArrowheads="1"/>
        </xdr:cNvSpPr>
      </xdr:nvSpPr>
      <xdr:spPr bwMode="auto">
        <a:xfrm>
          <a:off x="8115300" y="409575"/>
          <a:ext cx="876300" cy="2286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県大会印刷へ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J58"/>
  <sheetViews>
    <sheetView showGridLines="0" tabSelected="1" topLeftCell="Z1" workbookViewId="0">
      <selection activeCell="AI45" sqref="AI45"/>
    </sheetView>
  </sheetViews>
  <sheetFormatPr defaultRowHeight="13.5" x14ac:dyDescent="0.15"/>
  <cols>
    <col min="1" max="1" width="3.5" customWidth="1"/>
    <col min="2" max="2" width="6.5" customWidth="1"/>
    <col min="3" max="3" width="35.625" customWidth="1"/>
    <col min="4" max="4" width="16.375" customWidth="1"/>
    <col min="5" max="5" width="3.375" customWidth="1"/>
    <col min="6" max="6" width="16.5" customWidth="1"/>
    <col min="8" max="8" width="10.375" customWidth="1"/>
    <col min="16" max="16" width="16.375" customWidth="1"/>
    <col min="27" max="27" width="4.5" customWidth="1"/>
    <col min="28" max="28" width="6.5" customWidth="1"/>
    <col min="29" max="29" width="35.625" customWidth="1"/>
    <col min="30" max="30" width="16.375" customWidth="1"/>
    <col min="31" max="31" width="3.375" customWidth="1"/>
    <col min="32" max="32" width="16.5" customWidth="1"/>
    <col min="34" max="34" width="11.125" customWidth="1"/>
  </cols>
  <sheetData>
    <row r="1" spans="1:35" ht="33" customHeight="1" x14ac:dyDescent="0.15">
      <c r="A1" s="416" t="s">
        <v>418</v>
      </c>
      <c r="B1" s="416"/>
      <c r="C1" s="267"/>
      <c r="H1" s="414" t="s">
        <v>602</v>
      </c>
      <c r="I1" s="414"/>
      <c r="AA1" s="416" t="s">
        <v>418</v>
      </c>
      <c r="AB1" s="416"/>
      <c r="AC1" s="267"/>
      <c r="AH1" s="414" t="s">
        <v>605</v>
      </c>
      <c r="AI1" s="414"/>
    </row>
    <row r="2" spans="1:35" ht="22.5" customHeight="1" x14ac:dyDescent="0.15">
      <c r="C2" s="417" t="s">
        <v>407</v>
      </c>
      <c r="D2" s="417"/>
      <c r="F2" s="269" t="s">
        <v>408</v>
      </c>
      <c r="H2" s="390" t="s">
        <v>579</v>
      </c>
      <c r="AC2" s="418" t="s">
        <v>407</v>
      </c>
      <c r="AD2" s="418"/>
      <c r="AF2" s="269" t="s">
        <v>408</v>
      </c>
      <c r="AH2" s="390" t="s">
        <v>579</v>
      </c>
    </row>
    <row r="3" spans="1:35" ht="15.75" customHeight="1" x14ac:dyDescent="0.15">
      <c r="F3" s="268" t="s">
        <v>406</v>
      </c>
      <c r="H3" s="391" t="s">
        <v>596</v>
      </c>
      <c r="AF3" s="268" t="s">
        <v>406</v>
      </c>
      <c r="AH3" s="411" t="s">
        <v>596</v>
      </c>
    </row>
    <row r="4" spans="1:35" ht="22.5" customHeight="1" x14ac:dyDescent="0.15">
      <c r="B4" s="264" t="s">
        <v>55</v>
      </c>
      <c r="C4" s="374" t="s">
        <v>400</v>
      </c>
      <c r="D4" s="265" t="s">
        <v>399</v>
      </c>
      <c r="H4" s="390" t="s">
        <v>595</v>
      </c>
      <c r="AB4" s="264" t="s">
        <v>55</v>
      </c>
      <c r="AC4" s="374" t="s">
        <v>400</v>
      </c>
      <c r="AD4" s="265" t="s">
        <v>399</v>
      </c>
      <c r="AH4" s="390" t="s">
        <v>595</v>
      </c>
    </row>
    <row r="5" spans="1:35" ht="7.5" customHeight="1" x14ac:dyDescent="0.15">
      <c r="B5" s="264"/>
      <c r="C5" s="182"/>
      <c r="D5" s="1"/>
      <c r="AB5" s="264"/>
      <c r="AC5" s="182"/>
      <c r="AD5" s="1"/>
    </row>
    <row r="6" spans="1:35" ht="22.5" customHeight="1" x14ac:dyDescent="0.15">
      <c r="B6" s="264" t="s">
        <v>57</v>
      </c>
      <c r="C6" s="374" t="s">
        <v>402</v>
      </c>
      <c r="D6" s="265" t="s">
        <v>399</v>
      </c>
      <c r="AB6" s="264" t="s">
        <v>57</v>
      </c>
      <c r="AC6" s="374" t="s">
        <v>402</v>
      </c>
      <c r="AD6" s="265" t="s">
        <v>399</v>
      </c>
    </row>
    <row r="7" spans="1:35" ht="7.5" customHeight="1" x14ac:dyDescent="0.15">
      <c r="B7" s="264"/>
      <c r="C7" s="192"/>
      <c r="D7" s="1"/>
      <c r="AB7" s="264"/>
      <c r="AC7" s="192"/>
      <c r="AD7" s="1"/>
    </row>
    <row r="8" spans="1:35" ht="22.5" customHeight="1" x14ac:dyDescent="0.15">
      <c r="B8" s="264" t="s">
        <v>58</v>
      </c>
      <c r="C8" s="375" t="s">
        <v>403</v>
      </c>
      <c r="D8" s="265" t="s">
        <v>399</v>
      </c>
      <c r="G8" s="368" t="s">
        <v>420</v>
      </c>
      <c r="AB8" s="264" t="s">
        <v>58</v>
      </c>
      <c r="AC8" s="375" t="s">
        <v>403</v>
      </c>
      <c r="AD8" s="265" t="s">
        <v>399</v>
      </c>
      <c r="AG8" s="368" t="s">
        <v>423</v>
      </c>
    </row>
    <row r="9" spans="1:35" ht="7.5" customHeight="1" x14ac:dyDescent="0.15">
      <c r="B9" s="264"/>
      <c r="C9" s="192"/>
      <c r="D9" s="1"/>
      <c r="AB9" s="264"/>
      <c r="AC9" s="192"/>
      <c r="AD9" s="1"/>
    </row>
    <row r="10" spans="1:35" ht="22.5" customHeight="1" x14ac:dyDescent="0.15">
      <c r="B10" s="264" t="s">
        <v>59</v>
      </c>
      <c r="C10" s="376" t="s">
        <v>403</v>
      </c>
      <c r="D10" s="266" t="s">
        <v>401</v>
      </c>
      <c r="G10" s="221" t="s">
        <v>421</v>
      </c>
      <c r="AB10" s="264" t="s">
        <v>59</v>
      </c>
      <c r="AC10" s="376" t="s">
        <v>403</v>
      </c>
      <c r="AD10" s="266" t="s">
        <v>401</v>
      </c>
      <c r="AG10" s="221" t="s">
        <v>424</v>
      </c>
    </row>
    <row r="11" spans="1:35" ht="7.5" customHeight="1" x14ac:dyDescent="0.15">
      <c r="B11" s="264"/>
      <c r="C11" s="192"/>
      <c r="D11" s="1"/>
      <c r="AB11" s="264"/>
      <c r="AC11" s="192"/>
      <c r="AD11" s="1"/>
    </row>
    <row r="12" spans="1:35" ht="22.5" customHeight="1" x14ac:dyDescent="0.15">
      <c r="B12" s="264" t="s">
        <v>60</v>
      </c>
      <c r="C12" s="375" t="s">
        <v>404</v>
      </c>
      <c r="D12" s="265" t="s">
        <v>399</v>
      </c>
      <c r="G12" s="221" t="s">
        <v>422</v>
      </c>
      <c r="AB12" s="264" t="s">
        <v>60</v>
      </c>
      <c r="AC12" s="375" t="s">
        <v>405</v>
      </c>
      <c r="AD12" s="265" t="s">
        <v>399</v>
      </c>
      <c r="AG12" s="221" t="s">
        <v>422</v>
      </c>
    </row>
    <row r="13" spans="1:35" ht="7.5" customHeight="1" x14ac:dyDescent="0.15">
      <c r="B13" s="264"/>
      <c r="C13" s="192"/>
      <c r="D13" s="1"/>
      <c r="AB13" s="264"/>
      <c r="AC13" s="192"/>
      <c r="AD13" s="1"/>
    </row>
    <row r="14" spans="1:35" ht="22.5" customHeight="1" x14ac:dyDescent="0.15">
      <c r="B14" s="264" t="s">
        <v>225</v>
      </c>
      <c r="C14" s="376" t="s">
        <v>404</v>
      </c>
      <c r="D14" s="266" t="s">
        <v>401</v>
      </c>
      <c r="AB14" s="264" t="s">
        <v>225</v>
      </c>
      <c r="AC14" s="376" t="s">
        <v>405</v>
      </c>
      <c r="AD14" s="266" t="s">
        <v>401</v>
      </c>
    </row>
    <row r="15" spans="1:35" ht="7.5" customHeight="1" x14ac:dyDescent="0.15">
      <c r="B15" s="264"/>
      <c r="C15" s="192"/>
      <c r="D15" s="1"/>
      <c r="AB15" s="264"/>
      <c r="AC15" s="192"/>
      <c r="AD15" s="1"/>
    </row>
    <row r="16" spans="1:35" ht="22.5" customHeight="1" x14ac:dyDescent="0.15">
      <c r="B16" s="264" t="s">
        <v>341</v>
      </c>
      <c r="C16" s="375" t="s">
        <v>405</v>
      </c>
      <c r="D16" s="265" t="s">
        <v>399</v>
      </c>
      <c r="AB16" s="264" t="s">
        <v>341</v>
      </c>
      <c r="AC16" s="375" t="s">
        <v>419</v>
      </c>
    </row>
    <row r="17" spans="2:36" ht="7.5" customHeight="1" x14ac:dyDescent="0.15">
      <c r="B17" s="264"/>
      <c r="C17" s="192"/>
      <c r="D17" s="1"/>
      <c r="AB17" s="264"/>
      <c r="AC17" s="192"/>
      <c r="AD17" s="1"/>
    </row>
    <row r="18" spans="2:36" ht="22.5" customHeight="1" x14ac:dyDescent="0.15">
      <c r="B18" s="264" t="s">
        <v>241</v>
      </c>
      <c r="C18" s="376" t="s">
        <v>405</v>
      </c>
      <c r="D18" s="266" t="s">
        <v>401</v>
      </c>
      <c r="H18" s="400" t="s">
        <v>566</v>
      </c>
      <c r="AB18" s="264"/>
      <c r="AC18" s="192"/>
      <c r="AD18" s="265"/>
      <c r="AG18" s="401"/>
      <c r="AH18" s="400" t="s">
        <v>566</v>
      </c>
      <c r="AI18" s="402"/>
      <c r="AJ18" s="402"/>
    </row>
    <row r="19" spans="2:36" ht="7.5" customHeight="1" x14ac:dyDescent="0.15">
      <c r="B19" s="264"/>
      <c r="C19" s="192"/>
      <c r="AG19" s="402"/>
      <c r="AI19" s="402"/>
      <c r="AJ19" s="402"/>
    </row>
    <row r="20" spans="2:36" ht="22.5" customHeight="1" x14ac:dyDescent="0.15">
      <c r="B20" s="264" t="s">
        <v>397</v>
      </c>
      <c r="C20" s="375" t="s">
        <v>419</v>
      </c>
      <c r="H20" s="399" t="s">
        <v>572</v>
      </c>
      <c r="AB20" s="264"/>
      <c r="AC20" s="350"/>
      <c r="AD20" s="266"/>
      <c r="AH20" s="399" t="s">
        <v>572</v>
      </c>
    </row>
    <row r="21" spans="2:36" ht="7.5" customHeight="1" x14ac:dyDescent="0.15">
      <c r="B21" s="264"/>
      <c r="C21" s="192"/>
    </row>
    <row r="22" spans="2:36" ht="20.25" customHeight="1" x14ac:dyDescent="0.15"/>
    <row r="23" spans="2:36" ht="26.25" customHeight="1" x14ac:dyDescent="0.15">
      <c r="C23" s="415" t="s">
        <v>409</v>
      </c>
      <c r="D23" s="415"/>
      <c r="AC23" s="415" t="s">
        <v>409</v>
      </c>
      <c r="AD23" s="415"/>
    </row>
    <row r="24" spans="2:36" ht="9" customHeight="1" x14ac:dyDescent="0.15">
      <c r="B24" s="270"/>
      <c r="AB24" s="121"/>
    </row>
    <row r="25" spans="2:36" ht="18" customHeight="1" x14ac:dyDescent="0.15">
      <c r="B25" s="270" t="s">
        <v>410</v>
      </c>
      <c r="C25" s="61" t="s">
        <v>586</v>
      </c>
      <c r="AB25" s="270" t="s">
        <v>410</v>
      </c>
      <c r="AC25" s="61" t="s">
        <v>586</v>
      </c>
    </row>
    <row r="26" spans="2:36" ht="18" customHeight="1" x14ac:dyDescent="0.15">
      <c r="C26" s="61" t="s">
        <v>604</v>
      </c>
      <c r="AC26" s="61" t="s">
        <v>606</v>
      </c>
    </row>
    <row r="27" spans="2:36" ht="18" customHeight="1" x14ac:dyDescent="0.15">
      <c r="B27" s="270" t="s">
        <v>410</v>
      </c>
      <c r="C27" s="61" t="s">
        <v>451</v>
      </c>
      <c r="AB27" s="270" t="s">
        <v>410</v>
      </c>
      <c r="AC27" s="61" t="s">
        <v>451</v>
      </c>
    </row>
    <row r="28" spans="2:36" ht="18" customHeight="1" x14ac:dyDescent="0.15">
      <c r="B28" s="270" t="s">
        <v>410</v>
      </c>
      <c r="C28" s="61" t="s">
        <v>411</v>
      </c>
      <c r="AB28" s="270" t="s">
        <v>410</v>
      </c>
      <c r="AC28" s="61" t="s">
        <v>411</v>
      </c>
    </row>
    <row r="29" spans="2:36" ht="18" customHeight="1" x14ac:dyDescent="0.15">
      <c r="C29" s="61" t="s">
        <v>412</v>
      </c>
      <c r="AC29" s="61" t="s">
        <v>412</v>
      </c>
    </row>
    <row r="30" spans="2:36" ht="18" customHeight="1" x14ac:dyDescent="0.15">
      <c r="B30" s="263"/>
      <c r="C30" s="390" t="s">
        <v>413</v>
      </c>
      <c r="AB30" s="392" t="s">
        <v>410</v>
      </c>
      <c r="AC30" s="390" t="s">
        <v>413</v>
      </c>
    </row>
    <row r="31" spans="2:36" ht="18" customHeight="1" x14ac:dyDescent="0.15">
      <c r="C31" s="61" t="s">
        <v>603</v>
      </c>
      <c r="AC31" s="61" t="s">
        <v>414</v>
      </c>
    </row>
    <row r="32" spans="2:36" ht="18" customHeight="1" x14ac:dyDescent="0.15">
      <c r="C32" s="61" t="s">
        <v>527</v>
      </c>
      <c r="AC32" s="61" t="s">
        <v>425</v>
      </c>
    </row>
    <row r="33" spans="3:31" ht="18" customHeight="1" x14ac:dyDescent="0.15">
      <c r="C33" s="61" t="s">
        <v>426</v>
      </c>
      <c r="AC33" s="61" t="s">
        <v>426</v>
      </c>
    </row>
    <row r="34" spans="3:31" ht="18" customHeight="1" x14ac:dyDescent="0.15">
      <c r="C34" s="61" t="s">
        <v>528</v>
      </c>
      <c r="AC34" s="61" t="s">
        <v>528</v>
      </c>
    </row>
    <row r="35" spans="3:31" ht="18" customHeight="1" x14ac:dyDescent="0.15">
      <c r="C35" s="61" t="s">
        <v>515</v>
      </c>
      <c r="AC35" s="61" t="s">
        <v>515</v>
      </c>
    </row>
    <row r="36" spans="3:31" ht="18" customHeight="1" x14ac:dyDescent="0.15">
      <c r="C36" s="61" t="s">
        <v>415</v>
      </c>
      <c r="AC36" s="61" t="s">
        <v>415</v>
      </c>
    </row>
    <row r="37" spans="3:31" ht="18" customHeight="1" x14ac:dyDescent="0.15">
      <c r="C37" s="61" t="s">
        <v>516</v>
      </c>
      <c r="AC37" s="61" t="s">
        <v>516</v>
      </c>
    </row>
    <row r="38" spans="3:31" ht="18" customHeight="1" x14ac:dyDescent="0.15">
      <c r="C38" s="61" t="s">
        <v>517</v>
      </c>
      <c r="AC38" s="61" t="s">
        <v>517</v>
      </c>
    </row>
    <row r="39" spans="3:31" ht="18" customHeight="1" x14ac:dyDescent="0.15">
      <c r="C39" s="61" t="s">
        <v>416</v>
      </c>
      <c r="AC39" s="61" t="s">
        <v>416</v>
      </c>
    </row>
    <row r="40" spans="3:31" ht="18" customHeight="1" x14ac:dyDescent="0.15">
      <c r="C40" s="61" t="s">
        <v>518</v>
      </c>
      <c r="AC40" s="61" t="s">
        <v>518</v>
      </c>
    </row>
    <row r="41" spans="3:31" ht="18" customHeight="1" x14ac:dyDescent="0.15">
      <c r="C41" s="61" t="s">
        <v>417</v>
      </c>
      <c r="AC41" s="61" t="s">
        <v>417</v>
      </c>
    </row>
    <row r="42" spans="3:31" ht="18" customHeight="1" x14ac:dyDescent="0.15">
      <c r="C42" s="61" t="s">
        <v>581</v>
      </c>
      <c r="AC42" s="61" t="s">
        <v>581</v>
      </c>
    </row>
    <row r="43" spans="3:31" ht="18" customHeight="1" x14ac:dyDescent="0.15">
      <c r="C43" s="61" t="s">
        <v>431</v>
      </c>
      <c r="E43" s="390" t="s">
        <v>582</v>
      </c>
      <c r="AC43" s="61" t="s">
        <v>431</v>
      </c>
      <c r="AE43" s="390" t="s">
        <v>582</v>
      </c>
    </row>
    <row r="44" spans="3:31" ht="18" customHeight="1" x14ac:dyDescent="0.15">
      <c r="C44" s="215" t="s">
        <v>587</v>
      </c>
      <c r="E44" s="214"/>
      <c r="AC44" s="215" t="s">
        <v>607</v>
      </c>
      <c r="AE44" s="214"/>
    </row>
    <row r="45" spans="3:31" ht="18" customHeight="1" x14ac:dyDescent="0.15">
      <c r="C45" s="61" t="s">
        <v>519</v>
      </c>
      <c r="AC45" s="61" t="s">
        <v>519</v>
      </c>
    </row>
    <row r="46" spans="3:31" ht="18" customHeight="1" x14ac:dyDescent="0.15">
      <c r="C46" s="61" t="s">
        <v>520</v>
      </c>
      <c r="AC46" s="61" t="s">
        <v>520</v>
      </c>
    </row>
    <row r="47" spans="3:31" ht="18" customHeight="1" x14ac:dyDescent="0.15">
      <c r="C47" s="61" t="s">
        <v>521</v>
      </c>
      <c r="AC47" s="61" t="s">
        <v>521</v>
      </c>
    </row>
    <row r="48" spans="3:31" ht="18" customHeight="1" x14ac:dyDescent="0.15">
      <c r="C48" s="61" t="s">
        <v>522</v>
      </c>
      <c r="AC48" s="61" t="s">
        <v>522</v>
      </c>
    </row>
    <row r="49" spans="3:29" ht="18" customHeight="1" x14ac:dyDescent="0.15">
      <c r="C49" s="61" t="s">
        <v>589</v>
      </c>
      <c r="AC49" s="61" t="s">
        <v>589</v>
      </c>
    </row>
    <row r="50" spans="3:29" ht="18" customHeight="1" x14ac:dyDescent="0.15">
      <c r="C50" s="61" t="s">
        <v>588</v>
      </c>
      <c r="AC50" s="61" t="s">
        <v>588</v>
      </c>
    </row>
    <row r="51" spans="3:29" ht="18" customHeight="1" x14ac:dyDescent="0.15">
      <c r="C51" s="61" t="s">
        <v>561</v>
      </c>
      <c r="AC51" s="61" t="s">
        <v>561</v>
      </c>
    </row>
    <row r="52" spans="3:29" ht="18" customHeight="1" x14ac:dyDescent="0.15">
      <c r="C52" s="61" t="s">
        <v>580</v>
      </c>
      <c r="AC52" s="61" t="s">
        <v>580</v>
      </c>
    </row>
    <row r="53" spans="3:29" ht="18" customHeight="1" x14ac:dyDescent="0.15">
      <c r="C53" s="61"/>
      <c r="AC53" s="61"/>
    </row>
    <row r="54" spans="3:29" ht="18" customHeight="1" x14ac:dyDescent="0.15"/>
    <row r="55" spans="3:29" ht="18" customHeight="1" x14ac:dyDescent="0.15"/>
    <row r="56" spans="3:29" ht="18" customHeight="1" x14ac:dyDescent="0.15"/>
    <row r="57" spans="3:29" ht="18" customHeight="1" x14ac:dyDescent="0.15"/>
    <row r="58" spans="3:29" ht="15" customHeight="1" x14ac:dyDescent="0.15"/>
  </sheetData>
  <sheetProtection selectLockedCells="1"/>
  <mergeCells count="8">
    <mergeCell ref="AH1:AI1"/>
    <mergeCell ref="C23:D23"/>
    <mergeCell ref="AC23:AD23"/>
    <mergeCell ref="A1:B1"/>
    <mergeCell ref="AA1:AB1"/>
    <mergeCell ref="C2:D2"/>
    <mergeCell ref="AC2:AD2"/>
    <mergeCell ref="H1:I1"/>
  </mergeCells>
  <phoneticPr fontId="2"/>
  <pageMargins left="0.75" right="0.75" top="1" bottom="1" header="0.51200000000000001" footer="0.51200000000000001"/>
  <pageSetup paperSize="9" orientation="portrait" horizontalDpi="40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AI60"/>
  <sheetViews>
    <sheetView showGridLines="0" topLeftCell="A7" zoomScale="90" zoomScaleNormal="90" workbookViewId="0">
      <selection activeCell="X16" sqref="X16:Z16"/>
    </sheetView>
  </sheetViews>
  <sheetFormatPr defaultRowHeight="13.5" x14ac:dyDescent="0.15"/>
  <cols>
    <col min="1" max="1" width="1.125" customWidth="1"/>
    <col min="2" max="2" width="2.875" customWidth="1"/>
    <col min="3" max="3" width="5.25" customWidth="1"/>
    <col min="4" max="4" width="6.5" customWidth="1"/>
    <col min="5" max="5" width="1.5" customWidth="1"/>
    <col min="6" max="6" width="7.875" customWidth="1"/>
    <col min="7" max="8" width="4.875" customWidth="1"/>
    <col min="9" max="11" width="4.375" customWidth="1"/>
    <col min="12" max="12" width="2" customWidth="1"/>
    <col min="13" max="13" width="1.25" customWidth="1"/>
    <col min="14" max="14" width="1.125" customWidth="1"/>
    <col min="15" max="16" width="2.5" customWidth="1"/>
    <col min="17" max="17" width="4.875" customWidth="1"/>
    <col min="18" max="18" width="3.625" customWidth="1"/>
    <col min="19" max="19" width="7" customWidth="1"/>
    <col min="20" max="20" width="2" customWidth="1"/>
    <col min="21" max="21" width="4.375" customWidth="1"/>
    <col min="22" max="22" width="5.5" customWidth="1"/>
    <col min="23" max="23" width="8.75" customWidth="1"/>
    <col min="24" max="24" width="8.125" customWidth="1"/>
    <col min="25" max="25" width="8.75" customWidth="1"/>
    <col min="28" max="28" width="7.75" customWidth="1"/>
    <col min="35" max="35" width="9" hidden="1" customWidth="1"/>
    <col min="36" max="36" width="5.375" customWidth="1"/>
    <col min="37" max="37" width="4.625" customWidth="1"/>
    <col min="38" max="38" width="6.25" customWidth="1"/>
    <col min="39" max="39" width="9.25" customWidth="1"/>
    <col min="41" max="41" width="8.375" customWidth="1"/>
    <col min="42" max="42" width="4.375" customWidth="1"/>
    <col min="43" max="43" width="8.375" customWidth="1"/>
    <col min="44" max="44" width="13.75" customWidth="1"/>
    <col min="45" max="45" width="22.5" customWidth="1"/>
    <col min="51" max="51" width="11.625" customWidth="1"/>
    <col min="52" max="53" width="7.25" customWidth="1"/>
  </cols>
  <sheetData>
    <row r="1" spans="2:35" ht="24" customHeight="1" x14ac:dyDescent="0.15">
      <c r="B1" s="802" t="s">
        <v>152</v>
      </c>
      <c r="C1" s="802"/>
      <c r="D1" s="802"/>
      <c r="E1" s="802"/>
      <c r="F1" s="802"/>
      <c r="G1" s="802"/>
      <c r="H1" s="802"/>
      <c r="I1" s="802"/>
      <c r="J1" s="802"/>
      <c r="K1" s="802"/>
      <c r="L1" s="802"/>
      <c r="M1" s="802"/>
      <c r="N1" s="802"/>
      <c r="O1" s="802"/>
      <c r="P1" s="802"/>
      <c r="Q1" s="802"/>
      <c r="R1" s="802"/>
      <c r="S1" s="802"/>
      <c r="T1" s="802"/>
      <c r="U1" s="802"/>
      <c r="V1" s="151"/>
      <c r="W1" s="151"/>
      <c r="X1" s="151"/>
    </row>
    <row r="2" spans="2:35" ht="13.5" customHeight="1" x14ac:dyDescent="0.15">
      <c r="B2" s="803" t="s">
        <v>153</v>
      </c>
      <c r="C2" s="803"/>
      <c r="D2" s="152"/>
      <c r="E2" s="152"/>
      <c r="F2" s="152"/>
      <c r="G2" s="152"/>
      <c r="H2" s="152"/>
      <c r="I2" s="152"/>
      <c r="J2" s="152"/>
      <c r="K2" s="152"/>
      <c r="L2" s="152"/>
      <c r="M2" s="152"/>
      <c r="N2" s="152"/>
      <c r="O2" s="152"/>
      <c r="P2" s="152"/>
      <c r="Q2" s="152"/>
      <c r="R2" s="152"/>
      <c r="S2" s="152"/>
      <c r="T2" s="152"/>
      <c r="U2" s="152"/>
      <c r="V2" s="152"/>
      <c r="W2" s="152"/>
      <c r="X2" s="152"/>
    </row>
    <row r="3" spans="2:35" ht="19.5" customHeight="1" thickBot="1" x14ac:dyDescent="0.2">
      <c r="B3" s="804" t="str">
        <f>IF(県大会作成!M6="",AI3,"〔"&amp;県大会作成!M6&amp;"〕")</f>
        <v>〔　　　　　　　　　　　　　　　　　　　　　　　　〕</v>
      </c>
      <c r="C3" s="804"/>
      <c r="D3" s="804"/>
      <c r="E3" s="804"/>
      <c r="F3" s="804"/>
      <c r="G3" s="804"/>
      <c r="H3" s="804"/>
      <c r="I3" s="804"/>
      <c r="J3" s="804"/>
      <c r="K3" s="804"/>
      <c r="L3" s="804"/>
      <c r="M3" s="804"/>
      <c r="N3" s="804"/>
      <c r="O3" s="804"/>
      <c r="P3" s="146"/>
      <c r="Q3" s="146"/>
      <c r="R3" s="146"/>
      <c r="S3" s="146"/>
      <c r="T3" s="146"/>
      <c r="U3" s="146"/>
      <c r="V3" s="146"/>
      <c r="AI3" s="52" t="s">
        <v>342</v>
      </c>
    </row>
    <row r="4" spans="2:35" ht="14.25" customHeight="1" x14ac:dyDescent="0.15">
      <c r="B4" s="690" t="s">
        <v>154</v>
      </c>
      <c r="C4" s="690"/>
      <c r="D4" s="690"/>
      <c r="E4" s="805" t="s">
        <v>155</v>
      </c>
      <c r="F4" s="806"/>
      <c r="G4" s="806"/>
      <c r="H4" s="806"/>
      <c r="I4" s="806"/>
      <c r="J4" s="807"/>
      <c r="K4" s="154"/>
      <c r="L4" s="155"/>
      <c r="M4" s="808" t="s">
        <v>156</v>
      </c>
      <c r="N4" s="808"/>
      <c r="O4" s="808"/>
      <c r="P4" s="808"/>
      <c r="Q4" s="808"/>
      <c r="R4" s="808"/>
      <c r="S4" s="808"/>
      <c r="T4" s="808"/>
      <c r="U4" s="809"/>
      <c r="V4" s="810"/>
      <c r="X4" s="674" t="s">
        <v>67</v>
      </c>
      <c r="Y4" s="675"/>
      <c r="Z4" s="676"/>
    </row>
    <row r="5" spans="2:35" ht="14.25" customHeight="1" x14ac:dyDescent="0.15">
      <c r="B5" s="822" t="str">
        <f>IF('NO 1'!D3="","",'NO 1'!D3)</f>
        <v/>
      </c>
      <c r="C5" s="822"/>
      <c r="D5" s="822"/>
      <c r="E5" s="823" t="str">
        <f>IF('NO 1'!D4="",""," "&amp;'NO 1'!D4)</f>
        <v/>
      </c>
      <c r="F5" s="598"/>
      <c r="G5" s="598"/>
      <c r="H5" s="598"/>
      <c r="I5" s="598"/>
      <c r="J5" s="599"/>
      <c r="K5" s="825" t="s">
        <v>157</v>
      </c>
      <c r="L5" s="826"/>
      <c r="M5" s="829" t="str">
        <f>IF('NO 1'!G11="","",'NO 1'!G11)</f>
        <v/>
      </c>
      <c r="N5" s="829"/>
      <c r="O5" s="829"/>
      <c r="P5" s="829"/>
      <c r="Q5" s="829"/>
      <c r="R5" s="829"/>
      <c r="S5" s="829"/>
      <c r="T5" s="829"/>
      <c r="U5" s="829"/>
      <c r="V5" s="830"/>
      <c r="X5" s="819"/>
      <c r="Y5" s="820"/>
      <c r="Z5" s="821"/>
    </row>
    <row r="6" spans="2:35" ht="14.25" customHeight="1" thickBot="1" x14ac:dyDescent="0.2">
      <c r="B6" s="822"/>
      <c r="C6" s="822"/>
      <c r="D6" s="822"/>
      <c r="E6" s="824"/>
      <c r="F6" s="600"/>
      <c r="G6" s="600"/>
      <c r="H6" s="600"/>
      <c r="I6" s="600"/>
      <c r="J6" s="601"/>
      <c r="K6" s="156"/>
      <c r="L6" s="827" t="s">
        <v>158</v>
      </c>
      <c r="M6" s="827"/>
      <c r="N6" s="827"/>
      <c r="O6" s="827"/>
      <c r="P6" s="157"/>
      <c r="Q6" s="828" t="str">
        <f>IF(AND('NO 1'!D11&lt;&gt;"",'NO 1'!E11&lt;&gt;""),'NO 1'!D11&amp;"  "&amp;'NO 1'!E11,"")</f>
        <v/>
      </c>
      <c r="R6" s="828"/>
      <c r="S6" s="828"/>
      <c r="T6" s="828"/>
      <c r="U6" s="828"/>
      <c r="V6" s="158"/>
      <c r="X6" s="677"/>
      <c r="Y6" s="678"/>
      <c r="Z6" s="679"/>
    </row>
    <row r="7" spans="2:35" ht="14.25" customHeight="1" x14ac:dyDescent="0.15">
      <c r="B7" s="837" t="s">
        <v>159</v>
      </c>
      <c r="C7" s="837"/>
      <c r="D7" s="837"/>
      <c r="E7" s="838" t="s">
        <v>160</v>
      </c>
      <c r="F7" s="839"/>
      <c r="G7" s="840"/>
      <c r="H7" s="837" t="s">
        <v>161</v>
      </c>
      <c r="I7" s="837"/>
      <c r="J7" s="838"/>
      <c r="K7" s="159"/>
      <c r="L7" s="827" t="s">
        <v>162</v>
      </c>
      <c r="M7" s="827"/>
      <c r="N7" s="827"/>
      <c r="O7" s="827"/>
      <c r="P7" s="827"/>
      <c r="Q7" s="831" t="str">
        <f>IF('NO 1'!D12="","",'NO 1'!D12)</f>
        <v/>
      </c>
      <c r="R7" s="831"/>
      <c r="S7" s="831"/>
      <c r="T7" s="831"/>
      <c r="U7" s="831"/>
      <c r="V7" s="158"/>
    </row>
    <row r="8" spans="2:35" ht="18" customHeight="1" x14ac:dyDescent="0.15">
      <c r="B8" s="832" t="str">
        <f>IF(AND('NO 1'!D14&lt;&gt;"",'NO 1'!E14&lt;&gt;""),'NO 1'!D14&amp;" "&amp;'NO 1'!E14,"")</f>
        <v/>
      </c>
      <c r="C8" s="833"/>
      <c r="D8" s="834"/>
      <c r="E8" s="832" t="str">
        <f>IF(AND('NO 1'!D17&lt;&gt;"",'NO 1'!E17&lt;&gt;""),'NO 1'!D17&amp;" "&amp;'NO 1'!E17,"")</f>
        <v/>
      </c>
      <c r="F8" s="833"/>
      <c r="G8" s="834"/>
      <c r="H8" s="832" t="str">
        <f>IF(AND('NO 1'!D20&lt;&gt;"",'NO 1'!E20&lt;&gt;""),'NO 1'!D20&amp;" "&amp;'NO 1'!E20,"")</f>
        <v/>
      </c>
      <c r="I8" s="833"/>
      <c r="J8" s="834"/>
      <c r="K8" s="119"/>
      <c r="L8" s="835" t="s">
        <v>163</v>
      </c>
      <c r="M8" s="835"/>
      <c r="N8" s="835"/>
      <c r="O8" s="835"/>
      <c r="P8" s="835"/>
      <c r="Q8" s="836" t="str">
        <f>IF('NO 1'!G12="","",'NO 1'!G12)</f>
        <v/>
      </c>
      <c r="R8" s="836"/>
      <c r="S8" s="836"/>
      <c r="T8" s="836"/>
      <c r="U8" s="836"/>
      <c r="V8" s="158"/>
      <c r="X8" s="841" t="s">
        <v>134</v>
      </c>
      <c r="Y8" s="841"/>
      <c r="Z8" s="841"/>
    </row>
    <row r="9" spans="2:35" ht="15" customHeight="1" x14ac:dyDescent="0.15">
      <c r="B9" s="811" t="str">
        <f>IF(AND('NO 1'!H15&lt;&gt;"",'NO 1'!J15&lt;&gt;"",'NO 1'!L15&lt;&gt;""),"NO."&amp;'NO 1'!H15&amp;"-"&amp;'NO 1'!J15&amp;"-"&amp;'NO 1'!L15,"NO.")</f>
        <v>NO.</v>
      </c>
      <c r="C9" s="812"/>
      <c r="D9" s="813"/>
      <c r="E9" s="811" t="str">
        <f>IF(AND('NO 1'!H18&lt;&gt;"",'NO 1'!J18&lt;&gt;"",'NO 1'!L18&lt;&gt;""),"NO."&amp;'NO 1'!H18&amp;"-"&amp;'NO 1'!J18&amp;"-"&amp;'NO 1'!L18,"NO.")</f>
        <v>NO.</v>
      </c>
      <c r="F9" s="812"/>
      <c r="G9" s="813"/>
      <c r="H9" s="811" t="str">
        <f>IF(AND('NO 1'!H21&lt;&gt;"",'NO 1'!J21&lt;&gt;"",'NO 1'!L21&lt;&gt;""),"NO."&amp;'NO 1'!H21&amp;"-"&amp;'NO 1'!J21&amp;"-"&amp;'NO 1'!L21,"NO.")</f>
        <v>NO.</v>
      </c>
      <c r="I9" s="812"/>
      <c r="J9" s="813"/>
      <c r="K9" s="814" t="s">
        <v>164</v>
      </c>
      <c r="L9" s="815"/>
      <c r="M9" s="160"/>
      <c r="N9" s="816" t="str">
        <f>IF('NO 1'!I11="","",'NO 1'!I11)</f>
        <v/>
      </c>
      <c r="O9" s="816"/>
      <c r="P9" s="816"/>
      <c r="Q9" s="816"/>
      <c r="R9" s="816"/>
      <c r="S9" s="161" t="s">
        <v>165</v>
      </c>
      <c r="T9" s="817" t="str">
        <f>IF('NO 1'!I12="","",'NO 1'!I12)</f>
        <v/>
      </c>
      <c r="U9" s="817"/>
      <c r="V9" s="818"/>
    </row>
    <row r="10" spans="2:35" ht="27.75" customHeight="1" x14ac:dyDescent="0.15">
      <c r="B10" s="846" t="s">
        <v>166</v>
      </c>
      <c r="C10" s="846"/>
      <c r="D10" s="846"/>
      <c r="E10" s="846"/>
      <c r="F10" s="846"/>
      <c r="G10" s="846"/>
      <c r="H10" s="846"/>
      <c r="I10" s="846"/>
      <c r="J10" s="846"/>
      <c r="K10" s="846"/>
      <c r="L10" s="146"/>
      <c r="M10" s="146"/>
      <c r="N10" s="146"/>
      <c r="O10" s="146"/>
      <c r="P10" s="146"/>
      <c r="Q10" s="146"/>
      <c r="R10" s="146"/>
      <c r="S10" s="146"/>
      <c r="T10" s="146"/>
      <c r="U10" s="146"/>
      <c r="V10" s="146"/>
      <c r="X10" s="597" t="s">
        <v>76</v>
      </c>
      <c r="Y10" s="597"/>
      <c r="Z10" s="597"/>
    </row>
    <row r="11" spans="2:35" ht="22.5" customHeight="1" x14ac:dyDescent="0.15">
      <c r="B11" s="162" t="s">
        <v>167</v>
      </c>
      <c r="C11" s="163" t="s">
        <v>53</v>
      </c>
      <c r="D11" s="163" t="s">
        <v>168</v>
      </c>
      <c r="E11" s="842" t="s">
        <v>140</v>
      </c>
      <c r="F11" s="843"/>
      <c r="G11" s="843"/>
      <c r="H11" s="844"/>
      <c r="I11" s="110" t="s">
        <v>41</v>
      </c>
      <c r="J11" s="110" t="s">
        <v>169</v>
      </c>
      <c r="K11" s="110" t="s">
        <v>170</v>
      </c>
      <c r="L11" s="845" t="s">
        <v>171</v>
      </c>
      <c r="M11" s="845"/>
      <c r="N11" s="845"/>
      <c r="O11" s="688" t="s">
        <v>172</v>
      </c>
      <c r="P11" s="688"/>
      <c r="Q11" s="688"/>
      <c r="R11" s="688"/>
      <c r="S11" s="688"/>
      <c r="T11" s="688"/>
      <c r="U11" s="688" t="s">
        <v>173</v>
      </c>
      <c r="V11" s="688"/>
      <c r="X11" s="770" t="s">
        <v>174</v>
      </c>
      <c r="Y11" s="770"/>
      <c r="Z11" s="770"/>
    </row>
    <row r="12" spans="2:35" ht="18" customHeight="1" x14ac:dyDescent="0.15">
      <c r="B12" s="235">
        <v>1</v>
      </c>
      <c r="C12" s="164" t="str">
        <f>IF(県大会作成!L150=0,県大会作成!G150,"")</f>
        <v/>
      </c>
      <c r="D12" s="228" t="str">
        <f>IF(県大会作成!L150=0,県大会作成!F150,"")</f>
        <v/>
      </c>
      <c r="E12" s="233"/>
      <c r="F12" s="793" t="str">
        <f>IF(県大会作成!L150=0,県大会作成!E150,"")</f>
        <v/>
      </c>
      <c r="G12" s="793"/>
      <c r="H12" s="794"/>
      <c r="I12" s="165" t="str">
        <f>IF(県大会作成!L150=0,県大会作成!D150,"")</f>
        <v/>
      </c>
      <c r="J12" s="165" t="str">
        <f>IF(県大会作成!L150=0,県大会作成!P150,"")</f>
        <v/>
      </c>
      <c r="K12" s="234" t="str">
        <f>IF(県大会作成!L150=0,県大会作成!O150,"")</f>
        <v/>
      </c>
      <c r="L12" s="795" t="str">
        <f>IF(県大会作成!Q150="済","○","")</f>
        <v/>
      </c>
      <c r="M12" s="795"/>
      <c r="N12" s="795"/>
      <c r="O12" s="796" t="str">
        <f>IF(県大会作成!L150=0,INDEX(団員,MATCH(県大会作成!C150,'NO 2'!$B$7:$B$56,0),9)&amp;INDEX(団員,MATCH(県大会作成!C150,'NO 2'!$B$7:$B$56,0),10),"")</f>
        <v/>
      </c>
      <c r="P12" s="796"/>
      <c r="Q12" s="796"/>
      <c r="R12" s="796"/>
      <c r="S12" s="796"/>
      <c r="T12" s="796"/>
      <c r="U12" s="797" t="str">
        <f>IF(県大会作成!L150=0,県大会作成!T150&amp;"小学校","")</f>
        <v/>
      </c>
      <c r="V12" s="798"/>
      <c r="X12" s="597" t="s">
        <v>175</v>
      </c>
      <c r="Y12" s="597"/>
      <c r="Z12" s="597"/>
    </row>
    <row r="13" spans="2:35" ht="18" customHeight="1" x14ac:dyDescent="0.15">
      <c r="B13" s="235">
        <v>2</v>
      </c>
      <c r="C13" s="164" t="str">
        <f>IF(県大会作成!L151=0,県大会作成!G151,"")</f>
        <v/>
      </c>
      <c r="D13" s="228" t="str">
        <f>IF(県大会作成!L151=0,県大会作成!F151,"")</f>
        <v/>
      </c>
      <c r="E13" s="233"/>
      <c r="F13" s="793" t="str">
        <f>IF(県大会作成!L151=0,県大会作成!E151,"")</f>
        <v/>
      </c>
      <c r="G13" s="793"/>
      <c r="H13" s="794"/>
      <c r="I13" s="165" t="str">
        <f>IF(県大会作成!L151=0,県大会作成!D151,"")</f>
        <v/>
      </c>
      <c r="J13" s="165" t="str">
        <f>IF(県大会作成!L151=0,県大会作成!P151,"")</f>
        <v/>
      </c>
      <c r="K13" s="234" t="str">
        <f>IF(県大会作成!L151=0,県大会作成!O151,"")</f>
        <v/>
      </c>
      <c r="L13" s="795" t="str">
        <f>IF(県大会作成!Q151="済","○","")</f>
        <v/>
      </c>
      <c r="M13" s="795"/>
      <c r="N13" s="795"/>
      <c r="O13" s="796" t="str">
        <f>IF(県大会作成!L151=0,INDEX(団員,MATCH(県大会作成!C151,'NO 2'!$B$7:$B$56,0),9)&amp;INDEX(団員,MATCH(県大会作成!C151,'NO 2'!$B$7:$B$56,0),10),"")</f>
        <v/>
      </c>
      <c r="P13" s="796"/>
      <c r="Q13" s="796"/>
      <c r="R13" s="796"/>
      <c r="S13" s="796"/>
      <c r="T13" s="796"/>
      <c r="U13" s="797" t="str">
        <f>IF(県大会作成!L151=0,県大会作成!T151&amp;"小学校","")</f>
        <v/>
      </c>
      <c r="V13" s="798"/>
      <c r="X13" s="770" t="s">
        <v>177</v>
      </c>
      <c r="Y13" s="770"/>
      <c r="Z13" s="770"/>
    </row>
    <row r="14" spans="2:35" ht="18" customHeight="1" x14ac:dyDescent="0.15">
      <c r="B14" s="235">
        <v>3</v>
      </c>
      <c r="C14" s="164" t="str">
        <f>IF(県大会作成!L152=0,県大会作成!G152,"")</f>
        <v/>
      </c>
      <c r="D14" s="228" t="str">
        <f>IF(県大会作成!L152=0,県大会作成!F152,"")</f>
        <v/>
      </c>
      <c r="E14" s="233"/>
      <c r="F14" s="793" t="str">
        <f>IF(県大会作成!L152=0,県大会作成!E152,"")</f>
        <v/>
      </c>
      <c r="G14" s="793"/>
      <c r="H14" s="794"/>
      <c r="I14" s="165" t="str">
        <f>IF(県大会作成!L152=0,県大会作成!D152,"")</f>
        <v/>
      </c>
      <c r="J14" s="165" t="str">
        <f>IF(県大会作成!L152=0,県大会作成!P152,"")</f>
        <v/>
      </c>
      <c r="K14" s="234" t="str">
        <f>IF(県大会作成!L152=0,県大会作成!O152,"")</f>
        <v/>
      </c>
      <c r="L14" s="795" t="str">
        <f>IF(県大会作成!Q152="済","○","")</f>
        <v/>
      </c>
      <c r="M14" s="795"/>
      <c r="N14" s="795"/>
      <c r="O14" s="796" t="str">
        <f>IF(県大会作成!L152=0,INDEX(団員,MATCH(県大会作成!C152,'NO 2'!$B$7:$B$56,0),9)&amp;INDEX(団員,MATCH(県大会作成!C152,'NO 2'!$B$7:$B$56,0),10),"")</f>
        <v/>
      </c>
      <c r="P14" s="796"/>
      <c r="Q14" s="796"/>
      <c r="R14" s="796"/>
      <c r="S14" s="796"/>
      <c r="T14" s="796"/>
      <c r="U14" s="797" t="str">
        <f>IF(県大会作成!L152=0,県大会作成!T152&amp;"小学校","")</f>
        <v/>
      </c>
      <c r="V14" s="798"/>
      <c r="X14" s="771" t="s">
        <v>178</v>
      </c>
      <c r="Y14" s="771"/>
      <c r="Z14" s="771"/>
    </row>
    <row r="15" spans="2:35" ht="18" customHeight="1" x14ac:dyDescent="0.15">
      <c r="B15" s="235">
        <v>4</v>
      </c>
      <c r="C15" s="164" t="str">
        <f>IF(県大会作成!L153=0,県大会作成!G153,"")</f>
        <v/>
      </c>
      <c r="D15" s="228" t="str">
        <f>IF(県大会作成!L153=0,県大会作成!F153,"")</f>
        <v/>
      </c>
      <c r="E15" s="233"/>
      <c r="F15" s="793" t="str">
        <f>IF(県大会作成!L153=0,県大会作成!E153,"")</f>
        <v/>
      </c>
      <c r="G15" s="793"/>
      <c r="H15" s="794"/>
      <c r="I15" s="165" t="str">
        <f>IF(県大会作成!L153=0,県大会作成!D153,"")</f>
        <v/>
      </c>
      <c r="J15" s="165" t="str">
        <f>IF(県大会作成!L153=0,県大会作成!P153,"")</f>
        <v/>
      </c>
      <c r="K15" s="234" t="str">
        <f>IF(県大会作成!L153=0,県大会作成!O153,"")</f>
        <v/>
      </c>
      <c r="L15" s="795" t="str">
        <f>IF(県大会作成!Q153="済","○","")</f>
        <v/>
      </c>
      <c r="M15" s="795"/>
      <c r="N15" s="795"/>
      <c r="O15" s="796" t="str">
        <f>IF(県大会作成!L153=0,INDEX(団員,MATCH(県大会作成!C153,'NO 2'!$B$7:$B$56,0),9)&amp;INDEX(団員,MATCH(県大会作成!C153,'NO 2'!$B$7:$B$56,0),10),"")</f>
        <v/>
      </c>
      <c r="P15" s="796"/>
      <c r="Q15" s="796"/>
      <c r="R15" s="796"/>
      <c r="S15" s="796"/>
      <c r="T15" s="796"/>
      <c r="U15" s="797" t="str">
        <f>IF(県大会作成!L153=0,県大会作成!T153&amp;"小学校","")</f>
        <v/>
      </c>
      <c r="V15" s="798"/>
      <c r="X15" s="771" t="s">
        <v>180</v>
      </c>
      <c r="Y15" s="771"/>
      <c r="Z15" s="771"/>
    </row>
    <row r="16" spans="2:35" ht="18" customHeight="1" x14ac:dyDescent="0.15">
      <c r="B16" s="235">
        <v>5</v>
      </c>
      <c r="C16" s="164" t="str">
        <f>IF(県大会作成!L154=0,県大会作成!G154,"")</f>
        <v/>
      </c>
      <c r="D16" s="228" t="str">
        <f>IF(県大会作成!L154=0,県大会作成!F154,"")</f>
        <v/>
      </c>
      <c r="E16" s="233"/>
      <c r="F16" s="793" t="str">
        <f>IF(県大会作成!L154=0,県大会作成!E154,"")</f>
        <v/>
      </c>
      <c r="G16" s="793"/>
      <c r="H16" s="794"/>
      <c r="I16" s="165" t="str">
        <f>IF(県大会作成!L154=0,県大会作成!D154,"")</f>
        <v/>
      </c>
      <c r="J16" s="165" t="str">
        <f>IF(県大会作成!L154=0,県大会作成!P154,"")</f>
        <v/>
      </c>
      <c r="K16" s="234" t="str">
        <f>IF(県大会作成!L154=0,県大会作成!O154,"")</f>
        <v/>
      </c>
      <c r="L16" s="795" t="str">
        <f>IF(県大会作成!Q154="済","○","")</f>
        <v/>
      </c>
      <c r="M16" s="795"/>
      <c r="N16" s="795"/>
      <c r="O16" s="796" t="str">
        <f>IF(県大会作成!L154=0,INDEX(団員,MATCH(県大会作成!C154,'NO 2'!$B$7:$B$56,0),9)&amp;INDEX(団員,MATCH(県大会作成!C154,'NO 2'!$B$7:$B$56,0),10),"")</f>
        <v/>
      </c>
      <c r="P16" s="796"/>
      <c r="Q16" s="796"/>
      <c r="R16" s="796"/>
      <c r="S16" s="796"/>
      <c r="T16" s="796"/>
      <c r="U16" s="797" t="str">
        <f>IF(県大会作成!L154=0,県大会作成!T154&amp;"小学校","")</f>
        <v/>
      </c>
      <c r="V16" s="798"/>
      <c r="X16" s="508" t="s">
        <v>181</v>
      </c>
      <c r="Y16" s="508"/>
      <c r="Z16" s="508"/>
    </row>
    <row r="17" spans="2:27" ht="18" customHeight="1" x14ac:dyDescent="0.15">
      <c r="B17" s="235">
        <v>6</v>
      </c>
      <c r="C17" s="164" t="str">
        <f>IF(県大会作成!L155=0,県大会作成!G155,"")</f>
        <v/>
      </c>
      <c r="D17" s="228" t="str">
        <f>IF(県大会作成!L155=0,県大会作成!F155,"")</f>
        <v/>
      </c>
      <c r="E17" s="233"/>
      <c r="F17" s="793" t="str">
        <f>IF(県大会作成!L155=0,県大会作成!E155,"")</f>
        <v/>
      </c>
      <c r="G17" s="793"/>
      <c r="H17" s="794"/>
      <c r="I17" s="165" t="str">
        <f>IF(県大会作成!L155=0,県大会作成!D155,"")</f>
        <v/>
      </c>
      <c r="J17" s="165" t="str">
        <f>IF(県大会作成!L155=0,県大会作成!P155,"")</f>
        <v/>
      </c>
      <c r="K17" s="234" t="str">
        <f>IF(県大会作成!L155=0,県大会作成!O155,"")</f>
        <v/>
      </c>
      <c r="L17" s="795" t="str">
        <f>IF(県大会作成!Q155="済","○","")</f>
        <v/>
      </c>
      <c r="M17" s="795"/>
      <c r="N17" s="795"/>
      <c r="O17" s="796" t="str">
        <f>IF(県大会作成!L155=0,INDEX(団員,MATCH(県大会作成!C155,'NO 2'!$B$7:$B$56,0),9)&amp;INDEX(団員,MATCH(県大会作成!C155,'NO 2'!$B$7:$B$56,0),10),"")</f>
        <v/>
      </c>
      <c r="P17" s="796"/>
      <c r="Q17" s="796"/>
      <c r="R17" s="796"/>
      <c r="S17" s="796"/>
      <c r="T17" s="796"/>
      <c r="U17" s="797" t="str">
        <f>IF(県大会作成!L155=0,県大会作成!T155&amp;"小学校","")</f>
        <v/>
      </c>
      <c r="V17" s="798"/>
      <c r="X17" s="508" t="s">
        <v>448</v>
      </c>
      <c r="Y17" s="508"/>
      <c r="Z17" s="508"/>
      <c r="AA17" s="508"/>
    </row>
    <row r="18" spans="2:27" ht="18" customHeight="1" x14ac:dyDescent="0.15">
      <c r="B18" s="235">
        <v>7</v>
      </c>
      <c r="C18" s="164" t="str">
        <f>IF(県大会作成!L156=0,県大会作成!G156,"")</f>
        <v/>
      </c>
      <c r="D18" s="228" t="str">
        <f>IF(県大会作成!L156=0,県大会作成!F156,"")</f>
        <v/>
      </c>
      <c r="E18" s="233"/>
      <c r="F18" s="793" t="str">
        <f>IF(県大会作成!L156=0,県大会作成!E156,"")</f>
        <v/>
      </c>
      <c r="G18" s="793"/>
      <c r="H18" s="794"/>
      <c r="I18" s="165" t="str">
        <f>IF(県大会作成!L156=0,県大会作成!D156,"")</f>
        <v/>
      </c>
      <c r="J18" s="165" t="str">
        <f>IF(県大会作成!L156=0,県大会作成!P156,"")</f>
        <v/>
      </c>
      <c r="K18" s="234" t="str">
        <f>IF(県大会作成!L156=0,県大会作成!O156,"")</f>
        <v/>
      </c>
      <c r="L18" s="795" t="str">
        <f>IF(県大会作成!Q156="済","○","")</f>
        <v/>
      </c>
      <c r="M18" s="795"/>
      <c r="N18" s="795"/>
      <c r="O18" s="796" t="str">
        <f>IF(県大会作成!L156=0,INDEX(団員,MATCH(県大会作成!C156,'NO 2'!$B$7:$B$56,0),9)&amp;INDEX(団員,MATCH(県大会作成!C156,'NO 2'!$B$7:$B$56,0),10),"")</f>
        <v/>
      </c>
      <c r="P18" s="796"/>
      <c r="Q18" s="796"/>
      <c r="R18" s="796"/>
      <c r="S18" s="796"/>
      <c r="T18" s="796"/>
      <c r="U18" s="797" t="str">
        <f>IF(県大会作成!L156=0,県大会作成!T156&amp;"小学校","")</f>
        <v/>
      </c>
      <c r="V18" s="798"/>
      <c r="X18" s="181" t="s">
        <v>447</v>
      </c>
    </row>
    <row r="19" spans="2:27" ht="18" customHeight="1" x14ac:dyDescent="0.15">
      <c r="B19" s="235">
        <v>8</v>
      </c>
      <c r="C19" s="164" t="str">
        <f>IF(県大会作成!L157=0,県大会作成!G157,"")</f>
        <v/>
      </c>
      <c r="D19" s="228" t="str">
        <f>IF(県大会作成!L157=0,県大会作成!F157,"")</f>
        <v/>
      </c>
      <c r="E19" s="233"/>
      <c r="F19" s="793" t="str">
        <f>IF(県大会作成!L157=0,県大会作成!E157,"")</f>
        <v/>
      </c>
      <c r="G19" s="793"/>
      <c r="H19" s="794"/>
      <c r="I19" s="165" t="str">
        <f>IF(県大会作成!L157=0,県大会作成!D157,"")</f>
        <v/>
      </c>
      <c r="J19" s="165" t="str">
        <f>IF(県大会作成!L157=0,県大会作成!P157,"")</f>
        <v/>
      </c>
      <c r="K19" s="234" t="str">
        <f>IF(県大会作成!L157=0,県大会作成!O157,"")</f>
        <v/>
      </c>
      <c r="L19" s="795" t="str">
        <f>IF(県大会作成!Q157="済","○","")</f>
        <v/>
      </c>
      <c r="M19" s="795"/>
      <c r="N19" s="795"/>
      <c r="O19" s="796" t="str">
        <f>IF(県大会作成!L157=0,INDEX(団員,MATCH(県大会作成!C157,'NO 2'!$B$7:$B$56,0),9)&amp;INDEX(団員,MATCH(県大会作成!C157,'NO 2'!$B$7:$B$56,0),10),"")</f>
        <v/>
      </c>
      <c r="P19" s="796"/>
      <c r="Q19" s="796"/>
      <c r="R19" s="796"/>
      <c r="S19" s="796"/>
      <c r="T19" s="796"/>
      <c r="U19" s="797" t="str">
        <f>IF(県大会作成!L157=0,県大会作成!T157&amp;"小学校","")</f>
        <v/>
      </c>
      <c r="V19" s="798"/>
      <c r="X19" s="597" t="s">
        <v>104</v>
      </c>
      <c r="Y19" s="597"/>
      <c r="Z19" s="597"/>
    </row>
    <row r="20" spans="2:27" ht="18" customHeight="1" x14ac:dyDescent="0.15">
      <c r="B20" s="235">
        <v>9</v>
      </c>
      <c r="C20" s="164" t="str">
        <f>IF(県大会作成!L158=0,県大会作成!G158,"")</f>
        <v/>
      </c>
      <c r="D20" s="228" t="str">
        <f>IF(県大会作成!L158=0,県大会作成!F158,"")</f>
        <v/>
      </c>
      <c r="E20" s="233"/>
      <c r="F20" s="793" t="str">
        <f>IF(県大会作成!L158=0,県大会作成!E158,"")</f>
        <v/>
      </c>
      <c r="G20" s="793"/>
      <c r="H20" s="794"/>
      <c r="I20" s="165" t="str">
        <f>IF(県大会作成!L158=0,県大会作成!D158,"")</f>
        <v/>
      </c>
      <c r="J20" s="165" t="str">
        <f>IF(県大会作成!L158=0,県大会作成!P158,"")</f>
        <v/>
      </c>
      <c r="K20" s="234" t="str">
        <f>IF(県大会作成!L158=0,県大会作成!O158,"")</f>
        <v/>
      </c>
      <c r="L20" s="795" t="str">
        <f>IF(県大会作成!Q158="済","○","")</f>
        <v/>
      </c>
      <c r="M20" s="795"/>
      <c r="N20" s="795"/>
      <c r="O20" s="796" t="str">
        <f>IF(県大会作成!L158=0,INDEX(団員,MATCH(県大会作成!C158,'NO 2'!$B$7:$B$56,0),9)&amp;INDEX(団員,MATCH(県大会作成!C158,'NO 2'!$B$7:$B$56,0),10),"")</f>
        <v/>
      </c>
      <c r="P20" s="796"/>
      <c r="Q20" s="796"/>
      <c r="R20" s="796"/>
      <c r="S20" s="796"/>
      <c r="T20" s="796"/>
      <c r="U20" s="797" t="str">
        <f>IF(県大会作成!L158=0,県大会作成!T158&amp;"小学校","")</f>
        <v/>
      </c>
      <c r="V20" s="798"/>
      <c r="X20" s="462" t="s">
        <v>105</v>
      </c>
      <c r="Y20" s="462"/>
      <c r="Z20" s="462"/>
    </row>
    <row r="21" spans="2:27" ht="18" customHeight="1" x14ac:dyDescent="0.15">
      <c r="B21" s="235">
        <v>10</v>
      </c>
      <c r="C21" s="164" t="str">
        <f>IF(県大会作成!L159=0,県大会作成!G159,"")</f>
        <v/>
      </c>
      <c r="D21" s="228" t="str">
        <f>IF(県大会作成!L159=0,県大会作成!F159,"")</f>
        <v/>
      </c>
      <c r="E21" s="233"/>
      <c r="F21" s="793" t="str">
        <f>IF(県大会作成!L159=0,県大会作成!E159,"")</f>
        <v/>
      </c>
      <c r="G21" s="793"/>
      <c r="H21" s="794"/>
      <c r="I21" s="165" t="str">
        <f>IF(県大会作成!L159=0,県大会作成!D159,"")</f>
        <v/>
      </c>
      <c r="J21" s="165" t="str">
        <f>IF(県大会作成!L159=0,県大会作成!P159,"")</f>
        <v/>
      </c>
      <c r="K21" s="234" t="str">
        <f>IF(県大会作成!L159=0,県大会作成!O159,"")</f>
        <v/>
      </c>
      <c r="L21" s="795" t="str">
        <f>IF(県大会作成!Q159="済","○","")</f>
        <v/>
      </c>
      <c r="M21" s="795"/>
      <c r="N21" s="795"/>
      <c r="O21" s="796" t="str">
        <f>IF(県大会作成!L159=0,INDEX(団員,MATCH(県大会作成!C159,'NO 2'!$B$7:$B$56,0),9)&amp;INDEX(団員,MATCH(県大会作成!C159,'NO 2'!$B$7:$B$56,0),10),"")</f>
        <v/>
      </c>
      <c r="P21" s="796"/>
      <c r="Q21" s="796"/>
      <c r="R21" s="796"/>
      <c r="S21" s="796"/>
      <c r="T21" s="796"/>
      <c r="U21" s="797" t="str">
        <f>IF(県大会作成!L159=0,県大会作成!T159&amp;"小学校","")</f>
        <v/>
      </c>
      <c r="V21" s="798"/>
    </row>
    <row r="22" spans="2:27" ht="18" customHeight="1" x14ac:dyDescent="0.15">
      <c r="B22" s="235">
        <v>11</v>
      </c>
      <c r="C22" s="164" t="str">
        <f>IF(県大会作成!L160=0,県大会作成!G160,"")</f>
        <v/>
      </c>
      <c r="D22" s="228" t="str">
        <f>IF(県大会作成!L160=0,県大会作成!F160,"")</f>
        <v/>
      </c>
      <c r="E22" s="233"/>
      <c r="F22" s="793" t="str">
        <f>IF(県大会作成!L160=0,県大会作成!E160,"")</f>
        <v/>
      </c>
      <c r="G22" s="793"/>
      <c r="H22" s="794"/>
      <c r="I22" s="165" t="str">
        <f>IF(県大会作成!L160=0,県大会作成!D160,"")</f>
        <v/>
      </c>
      <c r="J22" s="165" t="str">
        <f>IF(県大会作成!L160=0,県大会作成!P160,"")</f>
        <v/>
      </c>
      <c r="K22" s="234" t="str">
        <f>IF(県大会作成!L160=0,県大会作成!O160,"")</f>
        <v/>
      </c>
      <c r="L22" s="795" t="str">
        <f>IF(県大会作成!Q160="済","○","")</f>
        <v/>
      </c>
      <c r="M22" s="795"/>
      <c r="N22" s="795"/>
      <c r="O22" s="796" t="str">
        <f>IF(県大会作成!L160=0,INDEX(団員,MATCH(県大会作成!C160,'NO 2'!$B$7:$B$56,0),9)&amp;INDEX(団員,MATCH(県大会作成!C160,'NO 2'!$B$7:$B$56,0),10),"")</f>
        <v/>
      </c>
      <c r="P22" s="796"/>
      <c r="Q22" s="796"/>
      <c r="R22" s="796"/>
      <c r="S22" s="796"/>
      <c r="T22" s="796"/>
      <c r="U22" s="797" t="str">
        <f>IF(県大会作成!L160=0,県大会作成!T160&amp;"小学校","")</f>
        <v/>
      </c>
      <c r="V22" s="798"/>
    </row>
    <row r="23" spans="2:27" ht="18" customHeight="1" x14ac:dyDescent="0.15">
      <c r="B23" s="235">
        <v>12</v>
      </c>
      <c r="C23" s="164" t="str">
        <f>IF(県大会作成!L161=0,県大会作成!G161,"")</f>
        <v/>
      </c>
      <c r="D23" s="228" t="str">
        <f>IF(県大会作成!L161=0,県大会作成!F161,"")</f>
        <v/>
      </c>
      <c r="E23" s="233"/>
      <c r="F23" s="793" t="str">
        <f>IF(県大会作成!L161=0,県大会作成!E161,"")</f>
        <v/>
      </c>
      <c r="G23" s="793"/>
      <c r="H23" s="794"/>
      <c r="I23" s="165" t="str">
        <f>IF(県大会作成!L161=0,県大会作成!D161,"")</f>
        <v/>
      </c>
      <c r="J23" s="165" t="str">
        <f>IF(県大会作成!L161=0,県大会作成!P161,"")</f>
        <v/>
      </c>
      <c r="K23" s="234" t="str">
        <f>IF(県大会作成!L161=0,県大会作成!O161,"")</f>
        <v/>
      </c>
      <c r="L23" s="795" t="str">
        <f>IF(県大会作成!Q161="済","○","")</f>
        <v/>
      </c>
      <c r="M23" s="795"/>
      <c r="N23" s="795"/>
      <c r="O23" s="796" t="str">
        <f>IF(県大会作成!L161=0,INDEX(団員,MATCH(県大会作成!C161,'NO 2'!$B$7:$B$56,0),9)&amp;INDEX(団員,MATCH(県大会作成!C161,'NO 2'!$B$7:$B$56,0),10),"")</f>
        <v/>
      </c>
      <c r="P23" s="796"/>
      <c r="Q23" s="796"/>
      <c r="R23" s="796"/>
      <c r="S23" s="796"/>
      <c r="T23" s="796"/>
      <c r="U23" s="797" t="str">
        <f>IF(県大会作成!L161=0,県大会作成!T161&amp;"小学校","")</f>
        <v/>
      </c>
      <c r="V23" s="798"/>
    </row>
    <row r="24" spans="2:27" ht="18" customHeight="1" x14ac:dyDescent="0.15">
      <c r="B24" s="235">
        <v>13</v>
      </c>
      <c r="C24" s="164" t="str">
        <f>IF(県大会作成!L162=0,県大会作成!G162,"")</f>
        <v/>
      </c>
      <c r="D24" s="228" t="str">
        <f>IF(県大会作成!L162=0,県大会作成!F162,"")</f>
        <v/>
      </c>
      <c r="E24" s="233"/>
      <c r="F24" s="793" t="str">
        <f>IF(県大会作成!L162=0,県大会作成!E162,"")</f>
        <v/>
      </c>
      <c r="G24" s="793"/>
      <c r="H24" s="794"/>
      <c r="I24" s="165" t="str">
        <f>IF(県大会作成!L162=0,県大会作成!D162,"")</f>
        <v/>
      </c>
      <c r="J24" s="165" t="str">
        <f>IF(県大会作成!L162=0,県大会作成!P162,"")</f>
        <v/>
      </c>
      <c r="K24" s="234" t="str">
        <f>IF(県大会作成!L162=0,県大会作成!O162,"")</f>
        <v/>
      </c>
      <c r="L24" s="795" t="str">
        <f>IF(県大会作成!Q162="済","○","")</f>
        <v/>
      </c>
      <c r="M24" s="795"/>
      <c r="N24" s="795"/>
      <c r="O24" s="796" t="str">
        <f>IF(県大会作成!L162=0,INDEX(団員,MATCH(県大会作成!C162,'NO 2'!$B$7:$B$56,0),9)&amp;INDEX(団員,MATCH(県大会作成!C162,'NO 2'!$B$7:$B$56,0),10),"")</f>
        <v/>
      </c>
      <c r="P24" s="796"/>
      <c r="Q24" s="796"/>
      <c r="R24" s="796"/>
      <c r="S24" s="796"/>
      <c r="T24" s="796"/>
      <c r="U24" s="797" t="str">
        <f>IF(県大会作成!L162=0,県大会作成!T162&amp;"小学校","")</f>
        <v/>
      </c>
      <c r="V24" s="798"/>
    </row>
    <row r="25" spans="2:27" ht="18" customHeight="1" x14ac:dyDescent="0.15">
      <c r="B25" s="235">
        <v>14</v>
      </c>
      <c r="C25" s="164" t="str">
        <f>IF(県大会作成!L163=0,県大会作成!G163,"")</f>
        <v/>
      </c>
      <c r="D25" s="228" t="str">
        <f>IF(県大会作成!L163=0,県大会作成!F163,"")</f>
        <v/>
      </c>
      <c r="E25" s="233"/>
      <c r="F25" s="793" t="str">
        <f>IF(県大会作成!L163=0,県大会作成!E163,"")</f>
        <v/>
      </c>
      <c r="G25" s="793"/>
      <c r="H25" s="794"/>
      <c r="I25" s="165" t="str">
        <f>IF(県大会作成!L163=0,県大会作成!D163,"")</f>
        <v/>
      </c>
      <c r="J25" s="165" t="str">
        <f>IF(県大会作成!L163=0,県大会作成!P163,"")</f>
        <v/>
      </c>
      <c r="K25" s="234" t="str">
        <f>IF(県大会作成!L163=0,県大会作成!O163,"")</f>
        <v/>
      </c>
      <c r="L25" s="795" t="str">
        <f>IF(県大会作成!Q163="済","○","")</f>
        <v/>
      </c>
      <c r="M25" s="795"/>
      <c r="N25" s="795"/>
      <c r="O25" s="796" t="str">
        <f>IF(県大会作成!L163=0,INDEX(団員,MATCH(県大会作成!C163,'NO 2'!$B$7:$B$56,0),9)&amp;INDEX(団員,MATCH(県大会作成!C163,'NO 2'!$B$7:$B$56,0),10),"")</f>
        <v/>
      </c>
      <c r="P25" s="796"/>
      <c r="Q25" s="796"/>
      <c r="R25" s="796"/>
      <c r="S25" s="796"/>
      <c r="T25" s="796"/>
      <c r="U25" s="797" t="str">
        <f>IF(県大会作成!L163=0,県大会作成!T163&amp;"小学校","")</f>
        <v/>
      </c>
      <c r="V25" s="798"/>
      <c r="X25" s="597" t="s">
        <v>182</v>
      </c>
      <c r="Y25" s="597"/>
      <c r="Z25" s="597"/>
    </row>
    <row r="26" spans="2:27" ht="18" customHeight="1" x14ac:dyDescent="0.15">
      <c r="B26" s="235">
        <v>15</v>
      </c>
      <c r="C26" s="164" t="str">
        <f>IF(県大会作成!L164=0,県大会作成!G164,"")</f>
        <v/>
      </c>
      <c r="D26" s="228" t="str">
        <f>IF(県大会作成!L164=0,県大会作成!F164,"")</f>
        <v/>
      </c>
      <c r="E26" s="233"/>
      <c r="F26" s="793" t="str">
        <f>IF(県大会作成!L164=0,県大会作成!E164,"")</f>
        <v/>
      </c>
      <c r="G26" s="793"/>
      <c r="H26" s="794"/>
      <c r="I26" s="165" t="str">
        <f>IF(県大会作成!L164=0,県大会作成!D164,"")</f>
        <v/>
      </c>
      <c r="J26" s="165" t="str">
        <f>IF(県大会作成!L164=0,県大会作成!P164,"")</f>
        <v/>
      </c>
      <c r="K26" s="234" t="str">
        <f>IF(県大会作成!L164=0,県大会作成!O164,"")</f>
        <v/>
      </c>
      <c r="L26" s="795" t="str">
        <f>IF(県大会作成!Q164="済","○","")</f>
        <v/>
      </c>
      <c r="M26" s="795"/>
      <c r="N26" s="795"/>
      <c r="O26" s="796" t="str">
        <f>IF(県大会作成!L164=0,INDEX(団員,MATCH(県大会作成!C164,'NO 2'!$B$7:$B$56,0),9)&amp;INDEX(団員,MATCH(県大会作成!C164,'NO 2'!$B$7:$B$56,0),10),"")</f>
        <v/>
      </c>
      <c r="P26" s="796"/>
      <c r="Q26" s="796"/>
      <c r="R26" s="796"/>
      <c r="S26" s="796"/>
      <c r="T26" s="796"/>
      <c r="U26" s="797" t="str">
        <f>IF(県大会作成!L164=0,県大会作成!T164&amp;"小学校","")</f>
        <v/>
      </c>
      <c r="V26" s="798"/>
      <c r="X26" s="847" t="s">
        <v>183</v>
      </c>
      <c r="Y26" s="847"/>
      <c r="Z26" s="847"/>
    </row>
    <row r="27" spans="2:27" ht="18" customHeight="1" x14ac:dyDescent="0.15">
      <c r="B27" s="235">
        <v>16</v>
      </c>
      <c r="C27" s="164" t="str">
        <f>IF(県大会作成!L165=0,県大会作成!G165,"")</f>
        <v/>
      </c>
      <c r="D27" s="228" t="str">
        <f>IF(県大会作成!L165=0,県大会作成!F165,"")</f>
        <v/>
      </c>
      <c r="E27" s="233"/>
      <c r="F27" s="793" t="str">
        <f>IF(県大会作成!L165=0,県大会作成!E165,"")</f>
        <v/>
      </c>
      <c r="G27" s="793"/>
      <c r="H27" s="794"/>
      <c r="I27" s="165" t="str">
        <f>IF(県大会作成!L165=0,県大会作成!D165,"")</f>
        <v/>
      </c>
      <c r="J27" s="165" t="str">
        <f>IF(県大会作成!L165=0,県大会作成!P165,"")</f>
        <v/>
      </c>
      <c r="K27" s="234" t="str">
        <f>IF(県大会作成!L165=0,県大会作成!O165,"")</f>
        <v/>
      </c>
      <c r="L27" s="795" t="str">
        <f>IF(県大会作成!Q165="済","○","")</f>
        <v/>
      </c>
      <c r="M27" s="795"/>
      <c r="N27" s="795"/>
      <c r="O27" s="796" t="str">
        <f>IF(県大会作成!L165=0,INDEX(団員,MATCH(県大会作成!C165,'NO 2'!$B$7:$B$56,0),9)&amp;INDEX(団員,MATCH(県大会作成!C165,'NO 2'!$B$7:$B$56,0),10),"")</f>
        <v/>
      </c>
      <c r="P27" s="796"/>
      <c r="Q27" s="796"/>
      <c r="R27" s="796"/>
      <c r="S27" s="796"/>
      <c r="T27" s="796"/>
      <c r="U27" s="797" t="str">
        <f>IF(県大会作成!L165=0,県大会作成!T165&amp;"小学校","")</f>
        <v/>
      </c>
      <c r="V27" s="798"/>
      <c r="X27" s="597" t="s">
        <v>383</v>
      </c>
      <c r="Y27" s="597"/>
      <c r="Z27" s="597"/>
    </row>
    <row r="28" spans="2:27" ht="18" customHeight="1" x14ac:dyDescent="0.15">
      <c r="B28" s="235">
        <v>17</v>
      </c>
      <c r="C28" s="164" t="str">
        <f>IF(県大会作成!L166=0,県大会作成!G166,"")</f>
        <v/>
      </c>
      <c r="D28" s="228" t="str">
        <f>IF(県大会作成!L166=0,県大会作成!F166,"")</f>
        <v/>
      </c>
      <c r="E28" s="233"/>
      <c r="F28" s="793" t="str">
        <f>IF(県大会作成!L166=0,県大会作成!E166,"")</f>
        <v/>
      </c>
      <c r="G28" s="793"/>
      <c r="H28" s="794"/>
      <c r="I28" s="165" t="str">
        <f>IF(県大会作成!L166=0,県大会作成!D166,"")</f>
        <v/>
      </c>
      <c r="J28" s="165" t="str">
        <f>IF(県大会作成!L166=0,県大会作成!P166,"")</f>
        <v/>
      </c>
      <c r="K28" s="234" t="str">
        <f>IF(県大会作成!L166=0,県大会作成!O166,"")</f>
        <v/>
      </c>
      <c r="L28" s="795" t="str">
        <f>IF(県大会作成!Q166="済","○","")</f>
        <v/>
      </c>
      <c r="M28" s="795"/>
      <c r="N28" s="795"/>
      <c r="O28" s="796" t="str">
        <f>IF(県大会作成!L166=0,INDEX(団員,MATCH(県大会作成!C166,'NO 2'!$B$7:$B$56,0),9)&amp;INDEX(団員,MATCH(県大会作成!C166,'NO 2'!$B$7:$B$56,0),10),"")</f>
        <v/>
      </c>
      <c r="P28" s="796"/>
      <c r="Q28" s="796"/>
      <c r="R28" s="796"/>
      <c r="S28" s="796"/>
      <c r="T28" s="796"/>
      <c r="U28" s="797" t="str">
        <f>IF(県大会作成!L166=0,県大会作成!T166&amp;"小学校","")</f>
        <v/>
      </c>
      <c r="V28" s="798"/>
      <c r="X28" s="847" t="s">
        <v>184</v>
      </c>
      <c r="Y28" s="847"/>
      <c r="Z28" s="847"/>
    </row>
    <row r="29" spans="2:27" ht="18" customHeight="1" x14ac:dyDescent="0.15">
      <c r="B29" s="235">
        <v>18</v>
      </c>
      <c r="C29" s="164" t="str">
        <f>IF(県大会作成!L167=0,県大会作成!G167,"")</f>
        <v/>
      </c>
      <c r="D29" s="228" t="str">
        <f>IF(県大会作成!L167=0,県大会作成!F167,"")</f>
        <v/>
      </c>
      <c r="E29" s="233"/>
      <c r="F29" s="793" t="str">
        <f>IF(県大会作成!L167=0,県大会作成!E167,"")</f>
        <v/>
      </c>
      <c r="G29" s="793"/>
      <c r="H29" s="794"/>
      <c r="I29" s="165" t="str">
        <f>IF(県大会作成!L167=0,県大会作成!D167,"")</f>
        <v/>
      </c>
      <c r="J29" s="165" t="str">
        <f>IF(県大会作成!L167=0,県大会作成!P167,"")</f>
        <v/>
      </c>
      <c r="K29" s="234" t="str">
        <f>IF(県大会作成!L167=0,県大会作成!O167,"")</f>
        <v/>
      </c>
      <c r="L29" s="795" t="str">
        <f>IF(県大会作成!Q167="済","○","")</f>
        <v/>
      </c>
      <c r="M29" s="795"/>
      <c r="N29" s="795"/>
      <c r="O29" s="796" t="str">
        <f>IF(県大会作成!L167=0,INDEX(団員,MATCH(県大会作成!C167,'NO 2'!$B$7:$B$56,0),9)&amp;INDEX(団員,MATCH(県大会作成!C167,'NO 2'!$B$7:$B$56,0),10),"")</f>
        <v/>
      </c>
      <c r="P29" s="796"/>
      <c r="Q29" s="796"/>
      <c r="R29" s="796"/>
      <c r="S29" s="796"/>
      <c r="T29" s="796"/>
      <c r="U29" s="797" t="str">
        <f>IF(県大会作成!L167=0,県大会作成!T167&amp;"小学校","")</f>
        <v/>
      </c>
      <c r="V29" s="798"/>
      <c r="X29" s="847" t="s">
        <v>185</v>
      </c>
      <c r="Y29" s="847"/>
      <c r="Z29" s="847"/>
    </row>
    <row r="30" spans="2:27" ht="18" customHeight="1" x14ac:dyDescent="0.15">
      <c r="B30" s="235">
        <v>19</v>
      </c>
      <c r="C30" s="164" t="str">
        <f>IF(県大会作成!L168=0,県大会作成!G168,"")</f>
        <v/>
      </c>
      <c r="D30" s="228" t="str">
        <f>IF(県大会作成!L168=0,県大会作成!F168,"")</f>
        <v/>
      </c>
      <c r="E30" s="233"/>
      <c r="F30" s="793" t="str">
        <f>IF(県大会作成!L168=0,県大会作成!E168,"")</f>
        <v/>
      </c>
      <c r="G30" s="793"/>
      <c r="H30" s="794"/>
      <c r="I30" s="165" t="str">
        <f>IF(県大会作成!L168=0,県大会作成!D168,"")</f>
        <v/>
      </c>
      <c r="J30" s="165" t="str">
        <f>IF(県大会作成!L168=0,県大会作成!P168,"")</f>
        <v/>
      </c>
      <c r="K30" s="234" t="str">
        <f>IF(県大会作成!L168=0,県大会作成!O168,"")</f>
        <v/>
      </c>
      <c r="L30" s="795" t="str">
        <f>IF(県大会作成!Q168="済","○","")</f>
        <v/>
      </c>
      <c r="M30" s="795"/>
      <c r="N30" s="795"/>
      <c r="O30" s="796" t="str">
        <f>IF(県大会作成!L168=0,INDEX(団員,MATCH(県大会作成!C168,'NO 2'!$B$7:$B$56,0),9)&amp;INDEX(団員,MATCH(県大会作成!C168,'NO 2'!$B$7:$B$56,0),10),"")</f>
        <v/>
      </c>
      <c r="P30" s="796"/>
      <c r="Q30" s="796"/>
      <c r="R30" s="796"/>
      <c r="S30" s="796"/>
      <c r="T30" s="796"/>
      <c r="U30" s="797" t="str">
        <f>IF(県大会作成!L168=0,県大会作成!T168&amp;"小学校","")</f>
        <v/>
      </c>
      <c r="V30" s="798"/>
    </row>
    <row r="31" spans="2:27" ht="18" customHeight="1" x14ac:dyDescent="0.15">
      <c r="B31" s="235">
        <v>20</v>
      </c>
      <c r="C31" s="164" t="str">
        <f>IF(県大会作成!L169=0,県大会作成!G169,"")</f>
        <v/>
      </c>
      <c r="D31" s="228" t="str">
        <f>IF(県大会作成!L169=0,県大会作成!F169,"")</f>
        <v/>
      </c>
      <c r="E31" s="233"/>
      <c r="F31" s="793" t="str">
        <f>IF(県大会作成!L169=0,県大会作成!E169,"")</f>
        <v/>
      </c>
      <c r="G31" s="793"/>
      <c r="H31" s="794"/>
      <c r="I31" s="165" t="str">
        <f>IF(県大会作成!L169=0,県大会作成!D169,"")</f>
        <v/>
      </c>
      <c r="J31" s="165" t="str">
        <f>IF(県大会作成!L169=0,県大会作成!P169,"")</f>
        <v/>
      </c>
      <c r="K31" s="234" t="str">
        <f>IF(県大会作成!L169=0,県大会作成!O169,"")</f>
        <v/>
      </c>
      <c r="L31" s="795" t="str">
        <f>IF(県大会作成!Q169="済","○","")</f>
        <v/>
      </c>
      <c r="M31" s="795"/>
      <c r="N31" s="795"/>
      <c r="O31" s="796" t="str">
        <f>IF(県大会作成!L169=0,INDEX(団員,MATCH(県大会作成!C169,'NO 2'!$B$7:$B$56,0),9)&amp;INDEX(団員,MATCH(県大会作成!C169,'NO 2'!$B$7:$B$56,0),10),"")</f>
        <v/>
      </c>
      <c r="P31" s="796"/>
      <c r="Q31" s="796"/>
      <c r="R31" s="796"/>
      <c r="S31" s="796"/>
      <c r="T31" s="796"/>
      <c r="U31" s="797" t="str">
        <f>IF(県大会作成!L169=0,県大会作成!T169&amp;"小学校","")</f>
        <v/>
      </c>
      <c r="V31" s="798"/>
    </row>
    <row r="32" spans="2:27" ht="21.75" customHeight="1" x14ac:dyDescent="0.15">
      <c r="B32" s="74"/>
      <c r="C32" s="166"/>
      <c r="D32" s="74"/>
      <c r="E32" s="74"/>
      <c r="F32" s="74"/>
      <c r="G32" s="74"/>
      <c r="H32" s="74"/>
      <c r="I32" s="166"/>
      <c r="J32" s="74"/>
      <c r="K32" s="166"/>
      <c r="L32" s="74"/>
      <c r="M32" s="74"/>
      <c r="N32" s="74"/>
      <c r="O32" s="74"/>
      <c r="P32" s="74"/>
      <c r="Q32" s="74"/>
      <c r="R32" s="74"/>
      <c r="S32" s="74"/>
      <c r="T32" s="74"/>
      <c r="U32" s="74"/>
      <c r="V32" s="74"/>
    </row>
    <row r="33" spans="2:34" ht="18" customHeight="1" x14ac:dyDescent="0.15">
      <c r="B33" s="799" t="s">
        <v>186</v>
      </c>
      <c r="C33" s="799"/>
      <c r="D33" s="799"/>
      <c r="E33" s="799"/>
      <c r="F33" s="799"/>
      <c r="G33" s="799"/>
      <c r="H33" s="799"/>
      <c r="I33" s="799"/>
      <c r="J33" s="799"/>
      <c r="K33" s="799"/>
      <c r="L33" s="167"/>
      <c r="M33" s="799" t="s">
        <v>187</v>
      </c>
      <c r="N33" s="799"/>
      <c r="O33" s="799"/>
      <c r="P33" s="799"/>
      <c r="Q33" s="799"/>
      <c r="R33" s="800" t="str">
        <f>IF(AND('NO 1'!D9&lt;&gt;"",'NO 1'!E9&lt;&gt;""),'NO 1'!D9&amp;" "&amp;'NO 1'!E9,"")</f>
        <v/>
      </c>
      <c r="S33" s="800"/>
      <c r="T33" s="800"/>
      <c r="U33" s="800"/>
      <c r="V33" s="168" t="s">
        <v>75</v>
      </c>
      <c r="AA33" s="597"/>
      <c r="AB33" s="597"/>
    </row>
    <row r="34" spans="2:34" ht="3" customHeight="1" x14ac:dyDescent="0.15">
      <c r="B34" s="169"/>
      <c r="C34" s="169"/>
      <c r="D34" s="169"/>
      <c r="E34" s="169"/>
      <c r="F34" s="169"/>
      <c r="G34" s="169"/>
      <c r="H34" s="169"/>
      <c r="I34" s="169"/>
      <c r="J34" s="169"/>
      <c r="K34" s="169"/>
      <c r="L34" s="169"/>
      <c r="M34" s="169"/>
      <c r="N34" s="169"/>
      <c r="O34" s="169"/>
      <c r="P34" s="169"/>
      <c r="Q34" s="169"/>
      <c r="R34" s="169"/>
      <c r="S34" s="169"/>
      <c r="T34" s="169"/>
      <c r="U34" s="169"/>
      <c r="V34" s="74"/>
      <c r="AA34" s="597"/>
      <c r="AB34" s="597"/>
    </row>
    <row r="35" spans="2:34" ht="13.5" customHeight="1" x14ac:dyDescent="0.15">
      <c r="B35" s="170"/>
      <c r="C35" s="170"/>
      <c r="D35" s="170"/>
      <c r="E35" s="170"/>
      <c r="F35" s="170"/>
      <c r="G35" s="170"/>
      <c r="H35" s="170"/>
      <c r="I35" s="170"/>
      <c r="J35" s="170"/>
      <c r="K35" s="170"/>
      <c r="L35" s="170"/>
      <c r="M35" s="170"/>
      <c r="N35" s="170"/>
      <c r="O35" s="170"/>
      <c r="P35" s="170"/>
      <c r="Q35" s="170"/>
      <c r="R35" s="170"/>
      <c r="S35" s="170"/>
      <c r="T35" s="170"/>
      <c r="U35" s="170"/>
      <c r="V35" s="171"/>
      <c r="AA35" s="597"/>
      <c r="AB35" s="597"/>
    </row>
    <row r="36" spans="2:34" ht="18" customHeight="1" x14ac:dyDescent="0.15">
      <c r="B36" s="801" t="s">
        <v>188</v>
      </c>
      <c r="C36" s="801"/>
      <c r="D36" s="801"/>
      <c r="E36" s="801"/>
      <c r="F36" s="801"/>
      <c r="G36" s="801"/>
      <c r="H36" s="801"/>
      <c r="I36" s="801"/>
      <c r="J36" s="801"/>
      <c r="K36" s="801"/>
      <c r="L36" s="801"/>
      <c r="M36" s="801"/>
      <c r="N36" s="801"/>
      <c r="O36" s="801"/>
      <c r="P36" s="801"/>
      <c r="Q36" s="801"/>
      <c r="R36" s="801"/>
      <c r="S36" s="801"/>
      <c r="T36" s="801"/>
      <c r="U36" s="801"/>
      <c r="V36" s="117"/>
    </row>
    <row r="37" spans="2:34" ht="8.25" customHeight="1" x14ac:dyDescent="0.15">
      <c r="B37" s="169"/>
      <c r="C37" s="169"/>
      <c r="D37" s="169"/>
      <c r="E37" s="169"/>
      <c r="F37" s="169"/>
      <c r="G37" s="169"/>
      <c r="H37" s="169"/>
      <c r="I37" s="169"/>
      <c r="J37" s="169"/>
      <c r="K37" s="169"/>
      <c r="L37" s="169"/>
      <c r="M37" s="169"/>
      <c r="N37" s="169"/>
      <c r="O37" s="169"/>
      <c r="P37" s="169"/>
      <c r="Q37" s="169"/>
      <c r="R37" s="169"/>
      <c r="S37" s="169"/>
      <c r="T37" s="169"/>
      <c r="U37" s="169"/>
      <c r="V37" s="117"/>
    </row>
    <row r="38" spans="2:34" ht="18" customHeight="1" x14ac:dyDescent="0.15">
      <c r="B38" s="169"/>
      <c r="C38" s="801" t="s">
        <v>599</v>
      </c>
      <c r="D38" s="801"/>
      <c r="E38" s="801"/>
      <c r="F38" s="801"/>
      <c r="G38" s="801"/>
      <c r="H38" s="169"/>
      <c r="I38" s="169"/>
      <c r="J38" s="848" t="s">
        <v>189</v>
      </c>
      <c r="K38" s="848"/>
      <c r="L38" s="848"/>
      <c r="M38" s="848"/>
      <c r="N38" s="848"/>
      <c r="O38" s="848"/>
      <c r="P38" s="848"/>
      <c r="Q38" s="848"/>
      <c r="R38" s="169"/>
      <c r="S38" s="169"/>
      <c r="T38" s="169"/>
      <c r="U38" s="169"/>
      <c r="V38" s="117"/>
    </row>
    <row r="39" spans="2:34" ht="18" customHeight="1" x14ac:dyDescent="0.15">
      <c r="B39" s="169"/>
      <c r="C39" s="169"/>
      <c r="D39" s="169"/>
      <c r="E39" s="169"/>
      <c r="F39" s="169"/>
      <c r="G39" s="169"/>
      <c r="H39" s="169"/>
      <c r="I39" s="169"/>
      <c r="J39" s="169"/>
      <c r="K39" s="169"/>
      <c r="L39" s="848" t="s">
        <v>524</v>
      </c>
      <c r="M39" s="848"/>
      <c r="N39" s="848"/>
      <c r="O39" s="848"/>
      <c r="P39" s="848"/>
      <c r="Q39" s="848"/>
      <c r="R39" s="169"/>
      <c r="S39" s="169"/>
      <c r="T39" s="169"/>
      <c r="U39" s="172"/>
      <c r="V39" s="173" t="s">
        <v>75</v>
      </c>
    </row>
    <row r="40" spans="2:34" ht="15.75" customHeight="1" x14ac:dyDescent="0.15">
      <c r="B40" s="117"/>
      <c r="C40" s="849" t="s">
        <v>190</v>
      </c>
      <c r="D40" s="849"/>
      <c r="E40" s="849"/>
      <c r="F40" s="849"/>
      <c r="G40" s="849"/>
      <c r="H40" s="849"/>
      <c r="I40" s="851" t="s">
        <v>600</v>
      </c>
      <c r="J40" s="851"/>
      <c r="K40" s="851"/>
      <c r="L40" s="851"/>
      <c r="M40" s="851"/>
      <c r="N40" s="851"/>
      <c r="O40" s="851"/>
      <c r="P40" s="117"/>
      <c r="Q40" s="117"/>
      <c r="R40" s="117"/>
      <c r="S40" s="117"/>
      <c r="T40" s="117"/>
      <c r="U40" s="117"/>
      <c r="V40" s="117"/>
      <c r="X40" s="121"/>
    </row>
    <row r="41" spans="2:34" ht="15.75" customHeight="1" x14ac:dyDescent="0.15">
      <c r="B41" s="174"/>
      <c r="C41" s="850"/>
      <c r="D41" s="850"/>
      <c r="E41" s="850"/>
      <c r="F41" s="850"/>
      <c r="G41" s="850"/>
      <c r="H41" s="850"/>
      <c r="I41" s="852"/>
      <c r="J41" s="852"/>
      <c r="K41" s="852"/>
      <c r="L41" s="852"/>
      <c r="M41" s="852"/>
      <c r="N41" s="852"/>
      <c r="O41" s="852"/>
      <c r="P41" s="174"/>
      <c r="Q41" s="174"/>
      <c r="R41" s="174"/>
      <c r="S41" s="174"/>
      <c r="T41" s="174"/>
      <c r="U41" s="174"/>
      <c r="V41" s="174"/>
    </row>
    <row r="42" spans="2:34" ht="6.75" customHeight="1" x14ac:dyDescent="0.15">
      <c r="B42" s="74"/>
      <c r="C42" s="74"/>
      <c r="D42" s="74"/>
      <c r="E42" s="74"/>
      <c r="F42" s="74"/>
      <c r="G42" s="74"/>
      <c r="H42" s="74"/>
      <c r="I42" s="74"/>
      <c r="J42" s="74"/>
      <c r="K42" s="74"/>
      <c r="L42" s="74"/>
      <c r="M42" s="74"/>
      <c r="N42" s="74"/>
      <c r="O42" s="74"/>
      <c r="P42" s="74"/>
      <c r="Q42" s="74"/>
      <c r="R42" s="74"/>
      <c r="S42" s="74"/>
      <c r="T42" s="74"/>
      <c r="U42" s="74"/>
      <c r="V42" s="74"/>
    </row>
    <row r="43" spans="2:34" ht="13.5" customHeight="1" x14ac:dyDescent="0.15">
      <c r="B43" s="718" t="s">
        <v>191</v>
      </c>
      <c r="C43" s="718"/>
      <c r="D43" s="718"/>
      <c r="E43" s="718"/>
      <c r="F43" s="718"/>
      <c r="G43" s="718"/>
      <c r="H43" s="718"/>
      <c r="I43" s="718"/>
      <c r="J43" s="718"/>
      <c r="K43" s="718"/>
      <c r="L43" s="718"/>
      <c r="M43" s="718"/>
      <c r="N43" s="718"/>
      <c r="O43" s="718"/>
      <c r="P43" s="718"/>
      <c r="Q43" s="718"/>
      <c r="R43" s="718"/>
      <c r="S43" s="718"/>
      <c r="T43" s="718"/>
      <c r="U43" s="718"/>
      <c r="V43" s="718"/>
      <c r="X43" s="372" t="s">
        <v>557</v>
      </c>
    </row>
    <row r="44" spans="2:34" ht="13.5" customHeight="1" x14ac:dyDescent="0.15">
      <c r="B44" s="718" t="s">
        <v>553</v>
      </c>
      <c r="C44" s="718"/>
      <c r="D44" s="718"/>
      <c r="E44" s="718"/>
      <c r="F44" s="718"/>
      <c r="G44" s="718"/>
      <c r="H44" s="718"/>
      <c r="I44" s="718"/>
      <c r="J44" s="718"/>
      <c r="K44" s="718"/>
      <c r="L44" s="718"/>
      <c r="M44" s="718"/>
      <c r="N44" s="718"/>
      <c r="O44" s="718"/>
      <c r="P44" s="718"/>
      <c r="Q44" s="718"/>
      <c r="R44" s="718"/>
      <c r="S44" s="718"/>
      <c r="T44" s="718"/>
      <c r="U44" s="718"/>
      <c r="V44" s="365"/>
      <c r="Y44" s="715" t="s">
        <v>535</v>
      </c>
      <c r="Z44" s="715"/>
      <c r="AA44" s="715"/>
      <c r="AB44" s="715"/>
      <c r="AC44" s="715"/>
      <c r="AD44" s="715"/>
      <c r="AE44" s="715"/>
    </row>
    <row r="45" spans="2:34" ht="13.5" customHeight="1" x14ac:dyDescent="0.15">
      <c r="B45" s="718" t="s">
        <v>554</v>
      </c>
      <c r="C45" s="718"/>
      <c r="D45" s="718"/>
      <c r="E45" s="718"/>
      <c r="F45" s="718"/>
      <c r="G45" s="718"/>
      <c r="H45" s="718"/>
      <c r="I45" s="718"/>
      <c r="J45" s="718"/>
      <c r="K45" s="718"/>
      <c r="L45" s="718"/>
      <c r="M45" s="718"/>
      <c r="N45" s="718"/>
      <c r="O45" s="718"/>
      <c r="P45" s="718"/>
      <c r="Q45" s="718"/>
      <c r="R45" s="718"/>
      <c r="S45" s="718"/>
      <c r="T45" s="718"/>
      <c r="U45" s="718"/>
      <c r="V45" s="365"/>
      <c r="Y45" s="715"/>
      <c r="Z45" s="715"/>
      <c r="AA45" s="715"/>
      <c r="AB45" s="715"/>
      <c r="AC45" s="715"/>
      <c r="AD45" s="715"/>
      <c r="AE45" s="715"/>
      <c r="AF45" s="386"/>
      <c r="AG45" s="386"/>
      <c r="AH45" s="386"/>
    </row>
    <row r="46" spans="2:34" ht="13.5" customHeight="1" x14ac:dyDescent="0.15">
      <c r="B46" s="718" t="s">
        <v>555</v>
      </c>
      <c r="C46" s="718"/>
      <c r="D46" s="718"/>
      <c r="E46" s="718"/>
      <c r="F46" s="718"/>
      <c r="G46" s="718"/>
      <c r="H46" s="718"/>
      <c r="I46" s="718"/>
      <c r="J46" s="718"/>
      <c r="K46" s="718"/>
      <c r="L46" s="718"/>
      <c r="M46" s="718"/>
      <c r="N46" s="718"/>
      <c r="O46" s="718"/>
      <c r="P46" s="718"/>
      <c r="Q46" s="718"/>
      <c r="R46" s="718"/>
      <c r="S46" s="718"/>
      <c r="T46" s="718"/>
      <c r="U46" s="718"/>
      <c r="V46" s="718"/>
      <c r="Y46" s="715"/>
      <c r="Z46" s="715"/>
      <c r="AA46" s="715"/>
      <c r="AB46" s="715"/>
      <c r="AC46" s="715"/>
      <c r="AD46" s="715"/>
      <c r="AE46" s="715"/>
      <c r="AF46" s="386"/>
      <c r="AG46" s="386"/>
      <c r="AH46" s="386"/>
    </row>
    <row r="47" spans="2:34" ht="13.5" customHeight="1" x14ac:dyDescent="0.15">
      <c r="B47" s="718" t="s">
        <v>556</v>
      </c>
      <c r="C47" s="718"/>
      <c r="D47" s="718"/>
      <c r="E47" s="718"/>
      <c r="F47" s="718"/>
      <c r="G47" s="718"/>
      <c r="H47" s="718"/>
      <c r="I47" s="718"/>
      <c r="J47" s="718"/>
      <c r="K47" s="718"/>
      <c r="L47" s="718"/>
      <c r="M47" s="718"/>
      <c r="N47" s="718"/>
      <c r="O47" s="718"/>
      <c r="P47" s="718"/>
      <c r="Q47" s="718"/>
      <c r="R47" s="718"/>
      <c r="S47" s="718"/>
      <c r="T47" s="718"/>
      <c r="U47" s="718"/>
      <c r="V47" s="365"/>
      <c r="Y47" s="715"/>
      <c r="Z47" s="715"/>
      <c r="AA47" s="715"/>
      <c r="AB47" s="715"/>
      <c r="AC47" s="715"/>
      <c r="AD47" s="715"/>
      <c r="AE47" s="715"/>
      <c r="AF47" s="386"/>
      <c r="AG47" s="386"/>
      <c r="AH47" s="386"/>
    </row>
    <row r="48" spans="2:34" ht="13.5" customHeight="1" x14ac:dyDescent="0.15">
      <c r="B48" s="365" t="s">
        <v>507</v>
      </c>
      <c r="C48" s="718" t="s">
        <v>508</v>
      </c>
      <c r="D48" s="718"/>
      <c r="E48" s="718"/>
      <c r="F48" s="718"/>
      <c r="G48" s="718"/>
      <c r="H48" s="718"/>
      <c r="I48" s="718"/>
      <c r="J48" s="718"/>
      <c r="K48" s="718"/>
      <c r="L48" s="718"/>
      <c r="M48" s="718"/>
      <c r="N48" s="718"/>
      <c r="O48" s="718"/>
      <c r="P48" s="718"/>
      <c r="Q48" s="718"/>
      <c r="R48" s="718"/>
      <c r="S48" s="718"/>
      <c r="T48" s="718"/>
      <c r="U48" s="718"/>
      <c r="V48" s="718"/>
      <c r="Y48" s="715"/>
      <c r="Z48" s="715"/>
      <c r="AA48" s="715"/>
      <c r="AB48" s="715"/>
      <c r="AC48" s="715"/>
      <c r="AD48" s="715"/>
      <c r="AE48" s="715"/>
      <c r="AF48" s="386"/>
      <c r="AG48" s="386"/>
      <c r="AH48" s="386"/>
    </row>
    <row r="49" spans="2:34" ht="13.5" customHeight="1" x14ac:dyDescent="0.15">
      <c r="C49" s="718" t="s">
        <v>509</v>
      </c>
      <c r="D49" s="718"/>
      <c r="E49" s="718"/>
      <c r="F49" s="718"/>
      <c r="G49" s="718"/>
      <c r="H49" s="718"/>
      <c r="I49" s="718"/>
      <c r="J49" s="718"/>
      <c r="K49" s="718"/>
      <c r="L49" s="718"/>
      <c r="M49" s="718"/>
      <c r="N49" s="718"/>
      <c r="O49" s="718"/>
      <c r="P49" s="718"/>
      <c r="Q49" s="718"/>
      <c r="R49" s="718"/>
      <c r="S49" s="718"/>
      <c r="T49" s="718"/>
      <c r="U49" s="718"/>
      <c r="V49" s="718"/>
      <c r="Y49" s="715"/>
      <c r="Z49" s="715"/>
      <c r="AA49" s="715"/>
      <c r="AB49" s="715"/>
      <c r="AC49" s="715"/>
      <c r="AD49" s="715"/>
      <c r="AE49" s="715"/>
      <c r="AF49" s="386"/>
      <c r="AG49" s="386"/>
      <c r="AH49" s="386"/>
    </row>
    <row r="50" spans="2:34" ht="13.5" customHeight="1" x14ac:dyDescent="0.15">
      <c r="C50" s="718" t="s">
        <v>510</v>
      </c>
      <c r="D50" s="718"/>
      <c r="E50" s="718"/>
      <c r="F50" s="718"/>
      <c r="G50" s="718"/>
      <c r="H50" s="718"/>
      <c r="I50" s="718"/>
      <c r="J50" s="718"/>
      <c r="K50" s="718"/>
      <c r="L50" s="718"/>
      <c r="M50" s="718"/>
      <c r="N50" s="718"/>
      <c r="O50" s="718"/>
      <c r="P50" s="718"/>
      <c r="Q50" s="718"/>
      <c r="R50" s="718"/>
      <c r="S50" s="718"/>
      <c r="T50" s="718"/>
      <c r="U50" s="718"/>
      <c r="V50" s="718"/>
      <c r="Y50" s="715"/>
      <c r="Z50" s="715"/>
      <c r="AA50" s="715"/>
      <c r="AB50" s="715"/>
      <c r="AC50" s="715"/>
      <c r="AD50" s="715"/>
      <c r="AE50" s="715"/>
    </row>
    <row r="51" spans="2:34" ht="13.5" customHeight="1" x14ac:dyDescent="0.15">
      <c r="B51" s="231"/>
      <c r="Y51" s="715"/>
      <c r="Z51" s="715"/>
      <c r="AA51" s="715"/>
      <c r="AB51" s="715"/>
      <c r="AC51" s="715"/>
      <c r="AD51" s="715"/>
      <c r="AE51" s="715"/>
    </row>
    <row r="52" spans="2:34" ht="13.5" customHeight="1" x14ac:dyDescent="0.15">
      <c r="B52" s="231"/>
    </row>
    <row r="53" spans="2:34" ht="18.75" customHeight="1" x14ac:dyDescent="0.15"/>
    <row r="54" spans="2:34" ht="18.75" customHeight="1" x14ac:dyDescent="0.15"/>
    <row r="55" spans="2:34" ht="18.75" customHeight="1" x14ac:dyDescent="0.15"/>
    <row r="56" spans="2:34" ht="18.75" customHeight="1" x14ac:dyDescent="0.15"/>
    <row r="57" spans="2:34" ht="18.75" customHeight="1" x14ac:dyDescent="0.15"/>
    <row r="58" spans="2:34" ht="18.75" customHeight="1" x14ac:dyDescent="0.15"/>
    <row r="59" spans="2:34" ht="18.75" customHeight="1" x14ac:dyDescent="0.15"/>
    <row r="60" spans="2:34" ht="18.75" customHeight="1" x14ac:dyDescent="0.15"/>
  </sheetData>
  <sheetProtection sheet="1" objects="1" scenarios="1" selectLockedCells="1"/>
  <mergeCells count="152">
    <mergeCell ref="C38:G38"/>
    <mergeCell ref="J38:Q38"/>
    <mergeCell ref="L39:Q39"/>
    <mergeCell ref="C40:H41"/>
    <mergeCell ref="I40:O41"/>
    <mergeCell ref="U24:V24"/>
    <mergeCell ref="L25:N25"/>
    <mergeCell ref="O25:T25"/>
    <mergeCell ref="U25:V25"/>
    <mergeCell ref="L24:N24"/>
    <mergeCell ref="O24:T24"/>
    <mergeCell ref="F26:H26"/>
    <mergeCell ref="X29:Z29"/>
    <mergeCell ref="L28:N28"/>
    <mergeCell ref="O28:T28"/>
    <mergeCell ref="U28:V28"/>
    <mergeCell ref="X28:Z28"/>
    <mergeCell ref="L27:N27"/>
    <mergeCell ref="O27:T27"/>
    <mergeCell ref="X25:Z25"/>
    <mergeCell ref="U26:V26"/>
    <mergeCell ref="X26:Z26"/>
    <mergeCell ref="U27:V27"/>
    <mergeCell ref="X27:Z27"/>
    <mergeCell ref="L29:N29"/>
    <mergeCell ref="O29:T29"/>
    <mergeCell ref="U29:V29"/>
    <mergeCell ref="L26:N26"/>
    <mergeCell ref="O26:T26"/>
    <mergeCell ref="L21:N21"/>
    <mergeCell ref="O21:T21"/>
    <mergeCell ref="U21:V21"/>
    <mergeCell ref="L20:N20"/>
    <mergeCell ref="O20:T20"/>
    <mergeCell ref="U20:V20"/>
    <mergeCell ref="U22:V22"/>
    <mergeCell ref="L23:N23"/>
    <mergeCell ref="O23:T23"/>
    <mergeCell ref="U23:V23"/>
    <mergeCell ref="L22:N22"/>
    <mergeCell ref="O22:T22"/>
    <mergeCell ref="F17:H17"/>
    <mergeCell ref="F18:H18"/>
    <mergeCell ref="L18:N18"/>
    <mergeCell ref="X19:Z19"/>
    <mergeCell ref="X20:Z20"/>
    <mergeCell ref="L19:N19"/>
    <mergeCell ref="O19:T19"/>
    <mergeCell ref="U19:V19"/>
    <mergeCell ref="X17:AA17"/>
    <mergeCell ref="O18:T18"/>
    <mergeCell ref="L17:N17"/>
    <mergeCell ref="O17:T17"/>
    <mergeCell ref="U17:V17"/>
    <mergeCell ref="X14:Z14"/>
    <mergeCell ref="L15:N15"/>
    <mergeCell ref="O15:T15"/>
    <mergeCell ref="U15:V15"/>
    <mergeCell ref="X15:Z15"/>
    <mergeCell ref="L14:N14"/>
    <mergeCell ref="U16:V16"/>
    <mergeCell ref="U18:V18"/>
    <mergeCell ref="L16:N16"/>
    <mergeCell ref="O16:T16"/>
    <mergeCell ref="X16:Z16"/>
    <mergeCell ref="X10:Z10"/>
    <mergeCell ref="E11:H11"/>
    <mergeCell ref="L11:N11"/>
    <mergeCell ref="O11:T11"/>
    <mergeCell ref="U11:V11"/>
    <mergeCell ref="X11:Z11"/>
    <mergeCell ref="B10:K10"/>
    <mergeCell ref="U13:V13"/>
    <mergeCell ref="X13:Z13"/>
    <mergeCell ref="L12:N12"/>
    <mergeCell ref="L13:N13"/>
    <mergeCell ref="O13:T13"/>
    <mergeCell ref="O12:T12"/>
    <mergeCell ref="U12:V12"/>
    <mergeCell ref="X12:Z12"/>
    <mergeCell ref="F12:H12"/>
    <mergeCell ref="F13:H13"/>
    <mergeCell ref="X4:Z6"/>
    <mergeCell ref="B5:D6"/>
    <mergeCell ref="E5:J6"/>
    <mergeCell ref="K5:L5"/>
    <mergeCell ref="L6:O6"/>
    <mergeCell ref="Q6:U6"/>
    <mergeCell ref="M5:V5"/>
    <mergeCell ref="Q7:U7"/>
    <mergeCell ref="B8:D8"/>
    <mergeCell ref="E8:G8"/>
    <mergeCell ref="H8:J8"/>
    <mergeCell ref="L8:P8"/>
    <mergeCell ref="Q8:U8"/>
    <mergeCell ref="B7:D7"/>
    <mergeCell ref="E7:G7"/>
    <mergeCell ref="H7:J7"/>
    <mergeCell ref="L7:P7"/>
    <mergeCell ref="X8:Z8"/>
    <mergeCell ref="F14:H14"/>
    <mergeCell ref="F15:H15"/>
    <mergeCell ref="F16:H16"/>
    <mergeCell ref="B1:U1"/>
    <mergeCell ref="B2:C2"/>
    <mergeCell ref="B3:O3"/>
    <mergeCell ref="B4:D4"/>
    <mergeCell ref="E4:J4"/>
    <mergeCell ref="M4:T4"/>
    <mergeCell ref="U4:V4"/>
    <mergeCell ref="B9:D9"/>
    <mergeCell ref="E9:G9"/>
    <mergeCell ref="H9:J9"/>
    <mergeCell ref="K9:L9"/>
    <mergeCell ref="N9:R9"/>
    <mergeCell ref="T9:V9"/>
    <mergeCell ref="U14:V14"/>
    <mergeCell ref="O14:T14"/>
    <mergeCell ref="F23:H23"/>
    <mergeCell ref="F24:H24"/>
    <mergeCell ref="F28:H28"/>
    <mergeCell ref="F29:H29"/>
    <mergeCell ref="F27:H27"/>
    <mergeCell ref="F25:H25"/>
    <mergeCell ref="F19:H19"/>
    <mergeCell ref="F20:H20"/>
    <mergeCell ref="F21:H21"/>
    <mergeCell ref="F22:H22"/>
    <mergeCell ref="Y44:AE51"/>
    <mergeCell ref="C48:V48"/>
    <mergeCell ref="C49:V49"/>
    <mergeCell ref="C50:V50"/>
    <mergeCell ref="F30:H30"/>
    <mergeCell ref="F31:H31"/>
    <mergeCell ref="L30:N30"/>
    <mergeCell ref="O30:T30"/>
    <mergeCell ref="U30:V30"/>
    <mergeCell ref="B33:K33"/>
    <mergeCell ref="M33:Q33"/>
    <mergeCell ref="U31:V31"/>
    <mergeCell ref="R33:U33"/>
    <mergeCell ref="L31:N31"/>
    <mergeCell ref="O31:T31"/>
    <mergeCell ref="B47:U47"/>
    <mergeCell ref="B43:V43"/>
    <mergeCell ref="B44:U44"/>
    <mergeCell ref="B45:U45"/>
    <mergeCell ref="B46:V46"/>
    <mergeCell ref="AA33:AB33"/>
    <mergeCell ref="AA34:AB34"/>
    <mergeCell ref="AA35:AB35"/>
    <mergeCell ref="B36:U36"/>
  </mergeCells>
  <phoneticPr fontId="2"/>
  <printOptions horizontalCentered="1"/>
  <pageMargins left="0.78740157480314965" right="0.78740157480314965" top="0.59055118110236227" bottom="0.39370078740157483"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I51"/>
  <sheetViews>
    <sheetView showGridLines="0" workbookViewId="0">
      <selection activeCell="A22" sqref="A22"/>
    </sheetView>
  </sheetViews>
  <sheetFormatPr defaultRowHeight="18" customHeight="1" x14ac:dyDescent="0.15"/>
  <cols>
    <col min="1" max="1" width="4.25" customWidth="1"/>
    <col min="2" max="2" width="5.375" customWidth="1"/>
    <col min="3" max="3" width="9.625" customWidth="1"/>
    <col min="4" max="4" width="9.5" bestFit="1" customWidth="1"/>
    <col min="5" max="5" width="9.125" customWidth="1"/>
    <col min="6" max="6" width="9.625" customWidth="1"/>
    <col min="7" max="7" width="28.75" customWidth="1"/>
    <col min="8" max="8" width="7.25" customWidth="1"/>
    <col min="9" max="9" width="2.375" customWidth="1"/>
    <col min="10" max="10" width="4.625" customWidth="1"/>
    <col min="11" max="11" width="2.375" customWidth="1"/>
    <col min="12" max="12" width="5.375" customWidth="1"/>
    <col min="13" max="13" width="9.5" bestFit="1" customWidth="1"/>
    <col min="27" max="27" width="9.75" hidden="1" customWidth="1"/>
    <col min="28" max="28" width="0" hidden="1" customWidth="1"/>
    <col min="29" max="29" width="14" hidden="1" customWidth="1"/>
    <col min="53" max="54" width="5.625" hidden="1" customWidth="1"/>
    <col min="55" max="55" width="4.875" hidden="1" customWidth="1"/>
    <col min="56" max="56" width="7.375" hidden="1" customWidth="1"/>
    <col min="57" max="60" width="0" hidden="1" customWidth="1"/>
    <col min="61" max="61" width="16.75" hidden="1" customWidth="1"/>
  </cols>
  <sheetData>
    <row r="1" spans="2:61" ht="30" customHeight="1" x14ac:dyDescent="0.15">
      <c r="B1" s="444" t="s">
        <v>19</v>
      </c>
      <c r="C1" s="444"/>
      <c r="D1" s="444"/>
      <c r="E1" s="444"/>
      <c r="F1" s="444"/>
      <c r="G1" s="444"/>
      <c r="H1" s="435" t="s">
        <v>18</v>
      </c>
      <c r="I1" s="435"/>
      <c r="J1" s="271"/>
      <c r="K1" s="271"/>
    </row>
    <row r="2" spans="2:61" ht="18" customHeight="1" x14ac:dyDescent="0.15">
      <c r="F2" s="436" t="s">
        <v>209</v>
      </c>
      <c r="G2" s="437"/>
      <c r="H2" s="441" t="s">
        <v>201</v>
      </c>
      <c r="I2" s="442"/>
      <c r="J2" s="442"/>
      <c r="K2" s="442"/>
      <c r="L2" s="443"/>
      <c r="AA2" t="s">
        <v>223</v>
      </c>
      <c r="AB2" t="s">
        <v>467</v>
      </c>
    </row>
    <row r="3" spans="2:61" ht="22.5" customHeight="1" x14ac:dyDescent="0.15">
      <c r="B3" s="419" t="s">
        <v>2</v>
      </c>
      <c r="C3" s="419"/>
      <c r="D3" s="445"/>
      <c r="E3" s="446"/>
      <c r="H3" s="438">
        <f ca="1">TODAY()</f>
        <v>44635</v>
      </c>
      <c r="I3" s="439"/>
      <c r="J3" s="439"/>
      <c r="K3" s="439"/>
      <c r="L3" s="440"/>
      <c r="M3" s="293"/>
      <c r="AA3" t="s">
        <v>222</v>
      </c>
      <c r="AB3" t="s">
        <v>458</v>
      </c>
      <c r="BA3" t="s">
        <v>260</v>
      </c>
    </row>
    <row r="4" spans="2:61" ht="22.5" customHeight="1" x14ac:dyDescent="0.15">
      <c r="B4" s="419" t="s">
        <v>1</v>
      </c>
      <c r="C4" s="419"/>
      <c r="D4" s="425"/>
      <c r="E4" s="425"/>
      <c r="F4" s="425"/>
      <c r="G4" s="425"/>
      <c r="H4" s="221" t="s">
        <v>268</v>
      </c>
      <c r="AA4" t="s">
        <v>221</v>
      </c>
      <c r="AB4" t="s">
        <v>459</v>
      </c>
    </row>
    <row r="5" spans="2:61" ht="22.5" customHeight="1" x14ac:dyDescent="0.15">
      <c r="B5" s="420" t="s">
        <v>0</v>
      </c>
      <c r="C5" s="420"/>
      <c r="D5" s="425"/>
      <c r="E5" s="425"/>
      <c r="F5" s="425"/>
      <c r="G5" s="425"/>
      <c r="H5" s="221" t="s">
        <v>271</v>
      </c>
      <c r="AA5" t="s">
        <v>220</v>
      </c>
      <c r="AB5" t="s">
        <v>460</v>
      </c>
      <c r="BC5">
        <v>1</v>
      </c>
      <c r="BD5">
        <v>2</v>
      </c>
      <c r="BF5">
        <v>1</v>
      </c>
      <c r="BG5">
        <v>2</v>
      </c>
    </row>
    <row r="6" spans="2:61" ht="22.5" customHeight="1" x14ac:dyDescent="0.15">
      <c r="B6" s="419" t="s">
        <v>3</v>
      </c>
      <c r="C6" s="419"/>
      <c r="D6" s="176"/>
      <c r="E6" s="177"/>
      <c r="F6" s="13" t="s">
        <v>195</v>
      </c>
      <c r="G6" s="175"/>
      <c r="H6" s="221" t="s">
        <v>269</v>
      </c>
      <c r="AA6" t="s">
        <v>219</v>
      </c>
      <c r="AB6" t="s">
        <v>461</v>
      </c>
      <c r="BA6" s="121" t="str">
        <f>IF(D6="","",LEN(D6))</f>
        <v/>
      </c>
      <c r="BB6" s="121" t="str">
        <f>IF(E6="","",LEN(E6))</f>
        <v/>
      </c>
      <c r="BC6" t="str">
        <f>IF(BA6&lt;&gt;"",LEFT(D6,1),"")</f>
        <v/>
      </c>
      <c r="BD6" t="str">
        <f>IF(BA6=2,RIGHT(D6,1),"")</f>
        <v/>
      </c>
      <c r="BE6" t="str">
        <f>IF(BA6="","",IF(BA6=1,"　"&amp;BC6&amp;"　　",IF(BA6=2,BC6&amp;"　"&amp;BD6&amp;"　",IF(BA6=3,D6&amp;"　",D6))))</f>
        <v/>
      </c>
      <c r="BF6" t="str">
        <f>IF(BB6&lt;&gt;"",LEFT(E6,1),"")</f>
        <v/>
      </c>
      <c r="BG6" t="str">
        <f>IF(BB6=2,RIGHT(E6,1),"")</f>
        <v/>
      </c>
      <c r="BH6" t="str">
        <f>IF(BB6="","",IF(BB6=1,"　"&amp;BF6&amp;"　　",IF(BB6=2,BF6&amp;"　"&amp;BG6&amp;"　",IF(BB6=3,E6&amp;"　",E6))))</f>
        <v/>
      </c>
      <c r="BI6" t="str">
        <f>IF(AND(BE6&lt;&gt;"",BH6&lt;&gt;""),BE6&amp;BH6,"")</f>
        <v/>
      </c>
    </row>
    <row r="7" spans="2:61" ht="22.5" customHeight="1" x14ac:dyDescent="0.15">
      <c r="B7" s="1"/>
      <c r="C7" s="447" t="s">
        <v>453</v>
      </c>
      <c r="D7" s="447"/>
      <c r="E7" s="447"/>
      <c r="F7" s="447"/>
      <c r="G7" s="447"/>
      <c r="J7" s="16"/>
      <c r="AA7" t="s">
        <v>218</v>
      </c>
      <c r="AB7" t="s">
        <v>462</v>
      </c>
    </row>
    <row r="8" spans="2:61" ht="15" customHeight="1" x14ac:dyDescent="0.15">
      <c r="B8" s="1"/>
      <c r="C8" s="1"/>
      <c r="D8" s="8" t="s">
        <v>10</v>
      </c>
      <c r="E8" s="8" t="s">
        <v>11</v>
      </c>
      <c r="F8" s="8" t="s">
        <v>5</v>
      </c>
      <c r="G8" s="8" t="s">
        <v>13</v>
      </c>
      <c r="I8" s="8" t="s">
        <v>192</v>
      </c>
      <c r="K8" s="61" t="s">
        <v>193</v>
      </c>
      <c r="AA8" t="s">
        <v>216</v>
      </c>
      <c r="AB8" t="s">
        <v>463</v>
      </c>
    </row>
    <row r="9" spans="2:61" ht="22.5" customHeight="1" x14ac:dyDescent="0.15">
      <c r="B9" s="420" t="s">
        <v>6</v>
      </c>
      <c r="C9" s="420"/>
      <c r="D9" s="12"/>
      <c r="E9" s="395"/>
      <c r="F9" s="377"/>
      <c r="G9" s="396"/>
      <c r="H9" s="431"/>
      <c r="I9" s="432"/>
      <c r="J9" s="432"/>
      <c r="K9" s="432"/>
      <c r="L9" s="433"/>
      <c r="AA9" t="s">
        <v>217</v>
      </c>
      <c r="AB9" t="s">
        <v>464</v>
      </c>
      <c r="BA9" s="121" t="str">
        <f>IF(D9="","",LEN(D9))</f>
        <v/>
      </c>
      <c r="BB9" s="121" t="str">
        <f>IF(E9="","",LEN(E9))</f>
        <v/>
      </c>
      <c r="BC9" t="str">
        <f>IF(BA9&lt;&gt;"",LEFT(D9,1),"")</f>
        <v/>
      </c>
      <c r="BD9" t="str">
        <f>IF(BA9=2,RIGHT(D9,1),"")</f>
        <v/>
      </c>
      <c r="BE9" t="str">
        <f>IF(BA9="","",IF(BA9=1,"　"&amp;BC9&amp;"　　",IF(BA9=2,BC9&amp;"　"&amp;BD9&amp;"　",IF(BA9=3,D9&amp;"　",D9))))</f>
        <v/>
      </c>
      <c r="BF9" t="str">
        <f>IF(BB9&lt;&gt;"",LEFT(E9,1),"")</f>
        <v/>
      </c>
      <c r="BG9" t="str">
        <f>IF(BB9=2,RIGHT(E9,1),"")</f>
        <v/>
      </c>
      <c r="BH9" t="str">
        <f>IF(BB9="","",IF(BB9=1,"　"&amp;BF9&amp;"　　",IF(BB9=2,BF9&amp;"　"&amp;BG9&amp;"　",IF(BB9=3,E9&amp;"　",E9))))</f>
        <v/>
      </c>
      <c r="BI9" t="str">
        <f>IF(AND(BE9&lt;&gt;"",BH9&lt;&gt;""),BE9&amp;BH9,"")</f>
        <v/>
      </c>
    </row>
    <row r="10" spans="2:61" ht="11.25" customHeight="1" x14ac:dyDescent="0.15">
      <c r="B10" s="3"/>
      <c r="C10" s="3"/>
      <c r="D10" s="193"/>
      <c r="E10" s="193"/>
      <c r="F10" s="194"/>
      <c r="G10" s="193"/>
      <c r="H10" s="434"/>
      <c r="I10" s="434"/>
      <c r="J10" s="434"/>
      <c r="K10" s="434"/>
      <c r="L10" s="434"/>
      <c r="AA10" t="s">
        <v>215</v>
      </c>
      <c r="AB10" t="s">
        <v>465</v>
      </c>
    </row>
    <row r="11" spans="2:61" ht="22.5" customHeight="1" x14ac:dyDescent="0.15">
      <c r="B11" s="429" t="s">
        <v>7</v>
      </c>
      <c r="C11" s="430"/>
      <c r="D11" s="9"/>
      <c r="E11" s="10"/>
      <c r="F11" s="378"/>
      <c r="G11" s="11"/>
      <c r="H11" s="398" t="s">
        <v>320</v>
      </c>
      <c r="I11" s="428"/>
      <c r="J11" s="428"/>
      <c r="K11" s="428"/>
      <c r="L11" s="428"/>
      <c r="AA11" t="s">
        <v>214</v>
      </c>
      <c r="AB11" t="s">
        <v>466</v>
      </c>
      <c r="BA11" s="121" t="str">
        <f>IF(D11="","",LEN(D11))</f>
        <v/>
      </c>
      <c r="BB11" s="121" t="str">
        <f>IF(E11="","",LEN(E11))</f>
        <v/>
      </c>
      <c r="BC11" t="str">
        <f>IF(BA11&lt;&gt;"",LEFT(D11,1),"")</f>
        <v/>
      </c>
      <c r="BD11" t="str">
        <f>IF(BA11=2,RIGHT(D11,1),"")</f>
        <v/>
      </c>
      <c r="BE11" t="str">
        <f>IF(BA11="","",IF(BA11=1,"　"&amp;BC11&amp;"　　",IF(BA11=2,BC11&amp;"　"&amp;BD11&amp;"　",IF(BA11=3,D11&amp;"　",D11))))</f>
        <v/>
      </c>
      <c r="BF11" t="str">
        <f>IF(BB11&lt;&gt;"",LEFT(E11,1),"")</f>
        <v/>
      </c>
      <c r="BG11" t="str">
        <f>IF(BB11=2,RIGHT(E11,1),"")</f>
        <v/>
      </c>
      <c r="BH11" t="str">
        <f>IF(BB11="","",IF(BB11=1,"　"&amp;BF11&amp;"　　",IF(BB11=2,BF11&amp;"　"&amp;BG11&amp;"　",IF(BB11=3,E11&amp;"　",E11))))</f>
        <v/>
      </c>
      <c r="BI11" t="str">
        <f>IF(AND(BE11&lt;&gt;"",BH11&lt;&gt;""),BE11&amp;BH11,"")</f>
        <v/>
      </c>
    </row>
    <row r="12" spans="2:61" ht="22.5" customHeight="1" x14ac:dyDescent="0.15">
      <c r="B12" s="5"/>
      <c r="C12" s="4" t="s">
        <v>14</v>
      </c>
      <c r="D12" s="425"/>
      <c r="E12" s="425"/>
      <c r="F12" s="13" t="s">
        <v>8</v>
      </c>
      <c r="G12" s="397"/>
      <c r="H12" s="232" t="s">
        <v>321</v>
      </c>
      <c r="I12" s="428"/>
      <c r="J12" s="428"/>
      <c r="K12" s="428"/>
      <c r="L12" s="428"/>
      <c r="AA12" t="s">
        <v>213</v>
      </c>
      <c r="AB12" t="s">
        <v>456</v>
      </c>
    </row>
    <row r="13" spans="2:61" ht="11.25" customHeight="1" x14ac:dyDescent="0.15">
      <c r="AA13" t="s">
        <v>212</v>
      </c>
      <c r="AB13" t="s">
        <v>457</v>
      </c>
    </row>
    <row r="14" spans="2:61" ht="22.5" customHeight="1" x14ac:dyDescent="0.15">
      <c r="B14" s="426" t="s">
        <v>9</v>
      </c>
      <c r="C14" s="427"/>
      <c r="D14" s="9"/>
      <c r="E14" s="10"/>
      <c r="F14" s="6"/>
      <c r="G14" s="396"/>
      <c r="H14" s="420" t="s">
        <v>12</v>
      </c>
      <c r="I14" s="420"/>
      <c r="J14" s="420"/>
      <c r="K14" s="420"/>
      <c r="L14" s="420"/>
      <c r="AA14" t="s">
        <v>211</v>
      </c>
      <c r="AB14" t="s">
        <v>455</v>
      </c>
      <c r="BA14" s="121" t="str">
        <f>IF(D14="","",LEN(D14))</f>
        <v/>
      </c>
      <c r="BB14" s="121" t="str">
        <f>IF(E14="","",LEN(E14))</f>
        <v/>
      </c>
      <c r="BC14" t="str">
        <f>IF(BA14&lt;&gt;"",LEFT(D14,1),"")</f>
        <v/>
      </c>
      <c r="BD14" t="str">
        <f>IF(BA14=2,RIGHT(D14,1),"")</f>
        <v/>
      </c>
      <c r="BE14" t="str">
        <f>IF(BA14="","",IF(BA14=1,"　"&amp;BC14&amp;"　　",IF(BA14=2,BC14&amp;"　"&amp;BD14&amp;"　",IF(BA14=3,D14&amp;"　",D14))))</f>
        <v/>
      </c>
      <c r="BF14" t="str">
        <f>IF(BB14&lt;&gt;"",LEFT(E14,1),"")</f>
        <v/>
      </c>
      <c r="BG14" t="str">
        <f>IF(BB14=2,RIGHT(E14,1),"")</f>
        <v/>
      </c>
      <c r="BH14" t="str">
        <f>IF(BB14="","",IF(BB14=1,"　"&amp;BF14&amp;"　　",IF(BB14=2,BF14&amp;"　"&amp;BG14&amp;"　",IF(BB14=3,E14&amp;"　",E14))))</f>
        <v/>
      </c>
      <c r="BI14" t="str">
        <f>IF(AND(BE14&lt;&gt;"",BH14&lt;&gt;""),BE14&amp;BH14,"")</f>
        <v/>
      </c>
    </row>
    <row r="15" spans="2:61" ht="22.5" customHeight="1" x14ac:dyDescent="0.15">
      <c r="B15" s="421" t="s">
        <v>4</v>
      </c>
      <c r="C15" s="422"/>
      <c r="D15" s="423"/>
      <c r="E15" s="424"/>
      <c r="F15" s="398" t="s">
        <v>15</v>
      </c>
      <c r="G15" s="218" t="str">
        <f ca="1">IF(AND(県登録作成!$N$4&lt;&gt;"",D15&lt;&gt;""),県登録作成!$N$4-D15,IF(D15&lt;&gt;"",TODAY()-D15,""))</f>
        <v/>
      </c>
      <c r="H15" s="14"/>
      <c r="I15" s="7" t="s">
        <v>567</v>
      </c>
      <c r="J15" s="14"/>
      <c r="K15" s="7" t="s">
        <v>567</v>
      </c>
      <c r="L15" s="15"/>
      <c r="M15" s="294"/>
      <c r="AA15" t="s">
        <v>210</v>
      </c>
      <c r="AB15" t="s">
        <v>454</v>
      </c>
      <c r="AC15" s="140" t="str">
        <f>IF(H15="","",H15&amp;I15&amp;J15&amp;K15&amp;L15)</f>
        <v/>
      </c>
    </row>
    <row r="16" spans="2:61" ht="11.25" customHeight="1" x14ac:dyDescent="0.15">
      <c r="D16" s="131"/>
      <c r="E16" s="131"/>
      <c r="F16" s="131"/>
      <c r="G16" s="131"/>
    </row>
    <row r="17" spans="2:61" ht="22.5" customHeight="1" x14ac:dyDescent="0.15">
      <c r="B17" s="426" t="s">
        <v>16</v>
      </c>
      <c r="C17" s="427"/>
      <c r="D17" s="9"/>
      <c r="E17" s="10"/>
      <c r="F17" s="6"/>
      <c r="G17" s="396"/>
      <c r="H17" s="420" t="s">
        <v>12</v>
      </c>
      <c r="I17" s="420"/>
      <c r="J17" s="420"/>
      <c r="K17" s="420"/>
      <c r="L17" s="420"/>
      <c r="BA17" s="121" t="str">
        <f>IF(D17="","",LEN(D17))</f>
        <v/>
      </c>
      <c r="BB17" s="121" t="str">
        <f>IF(E17="","",LEN(E17))</f>
        <v/>
      </c>
      <c r="BC17" t="str">
        <f>IF(BA17&lt;&gt;"",LEFT(D17,1),"")</f>
        <v/>
      </c>
      <c r="BD17" t="str">
        <f>IF(BA17=2,RIGHT(D17,1),"")</f>
        <v/>
      </c>
      <c r="BE17" t="str">
        <f>IF(BA17="","",IF(BA17=1,"　"&amp;BC17&amp;"　　",IF(BA17=2,BC17&amp;"　"&amp;BD17&amp;"　",IF(BA17=3,D17&amp;"　",D17))))</f>
        <v/>
      </c>
      <c r="BF17" t="str">
        <f>IF(BB17&lt;&gt;"",LEFT(E17,1),"")</f>
        <v/>
      </c>
      <c r="BG17" t="str">
        <f>IF(BB17=2,RIGHT(E17,1),"")</f>
        <v/>
      </c>
      <c r="BH17" t="str">
        <f>IF(BB17="","",IF(BB17=1,"　"&amp;BF17&amp;"　　",IF(BB17=2,BF17&amp;"　"&amp;BG17&amp;"　",IF(BB17=3,E17&amp;"　",E17))))</f>
        <v/>
      </c>
      <c r="BI17" t="str">
        <f>IF(AND(BE17&lt;&gt;"",BH17&lt;&gt;""),BE17&amp;BH17,"")</f>
        <v/>
      </c>
    </row>
    <row r="18" spans="2:61" ht="22.5" customHeight="1" x14ac:dyDescent="0.15">
      <c r="B18" s="421" t="s">
        <v>4</v>
      </c>
      <c r="C18" s="422"/>
      <c r="D18" s="423"/>
      <c r="E18" s="424"/>
      <c r="F18" s="398" t="s">
        <v>15</v>
      </c>
      <c r="G18" s="218" t="str">
        <f ca="1">IF(AND(県登録作成!$N$4&lt;&gt;"",D18&lt;&gt;""),県登録作成!$N$4-D18,IF(D18&lt;&gt;"",TODAY()-D18,""))</f>
        <v/>
      </c>
      <c r="H18" s="14"/>
      <c r="I18" s="7" t="s">
        <v>567</v>
      </c>
      <c r="J18" s="14"/>
      <c r="K18" s="7" t="s">
        <v>567</v>
      </c>
      <c r="L18" s="15"/>
      <c r="AC18" s="140" t="str">
        <f>IF(H18="","",H18&amp;I18&amp;J18&amp;K18&amp;L18)</f>
        <v/>
      </c>
    </row>
    <row r="19" spans="2:61" ht="11.25" customHeight="1" x14ac:dyDescent="0.15">
      <c r="D19" s="131"/>
      <c r="E19" s="131"/>
      <c r="F19" s="131"/>
      <c r="G19" s="131"/>
    </row>
    <row r="20" spans="2:61" ht="22.5" customHeight="1" x14ac:dyDescent="0.15">
      <c r="B20" s="426" t="s">
        <v>17</v>
      </c>
      <c r="C20" s="427"/>
      <c r="D20" s="9"/>
      <c r="E20" s="10"/>
      <c r="F20" s="6"/>
      <c r="G20" s="396"/>
      <c r="H20" s="420" t="s">
        <v>12</v>
      </c>
      <c r="I20" s="420"/>
      <c r="J20" s="420"/>
      <c r="K20" s="420"/>
      <c r="L20" s="420"/>
      <c r="BA20" s="121" t="str">
        <f>IF(D20="","",LEN(D20))</f>
        <v/>
      </c>
      <c r="BB20" s="121" t="str">
        <f>IF(E20="","",LEN(E20))</f>
        <v/>
      </c>
      <c r="BC20" t="str">
        <f>IF(BA20&lt;&gt;"",LEFT(D20,1),"")</f>
        <v/>
      </c>
      <c r="BD20" t="str">
        <f>IF(BA20=2,RIGHT(D20,1),"")</f>
        <v/>
      </c>
      <c r="BE20" t="str">
        <f>IF(BA20="","",IF(BA20=1,"　"&amp;BC20&amp;"　　",IF(BA20=2,BC20&amp;"　"&amp;BD20&amp;"　",IF(BA20=3,D20&amp;"　",D20))))</f>
        <v/>
      </c>
      <c r="BF20" t="str">
        <f>IF(BB20&lt;&gt;"",LEFT(E20,1),"")</f>
        <v/>
      </c>
      <c r="BG20" t="str">
        <f>IF(BB20=2,RIGHT(E20,1),"")</f>
        <v/>
      </c>
      <c r="BH20" t="str">
        <f>IF(BB20="","",IF(BB20=1,"　"&amp;BF20&amp;"　　",IF(BB20=2,BF20&amp;"　"&amp;BG20&amp;"　",IF(BB20=3,E20&amp;"　",E20))))</f>
        <v/>
      </c>
      <c r="BI20" t="str">
        <f>IF(AND(BE20&lt;&gt;"",BH20&lt;&gt;""),BE20&amp;BH20,"")</f>
        <v/>
      </c>
    </row>
    <row r="21" spans="2:61" ht="22.5" customHeight="1" x14ac:dyDescent="0.15">
      <c r="B21" s="421" t="s">
        <v>4</v>
      </c>
      <c r="C21" s="422"/>
      <c r="D21" s="423"/>
      <c r="E21" s="424"/>
      <c r="F21" s="398" t="s">
        <v>15</v>
      </c>
      <c r="G21" s="218" t="str">
        <f ca="1">IF(AND(県登録作成!$N$4&lt;&gt;"",D21&lt;&gt;""),県登録作成!$N$4-D21,IF(D21&lt;&gt;"",TODAY()-D21,""))</f>
        <v/>
      </c>
      <c r="H21" s="14"/>
      <c r="I21" s="7" t="s">
        <v>567</v>
      </c>
      <c r="J21" s="14"/>
      <c r="K21" s="7" t="s">
        <v>567</v>
      </c>
      <c r="L21" s="15"/>
      <c r="AC21" s="140" t="str">
        <f>IF(H21="","",H21&amp;I21&amp;J21&amp;K21&amp;L21)</f>
        <v/>
      </c>
    </row>
    <row r="22" spans="2:61" ht="45.75" customHeight="1" x14ac:dyDescent="0.15"/>
    <row r="23" spans="2:61" ht="16.5" customHeight="1" x14ac:dyDescent="0.15">
      <c r="C23" s="191" t="s">
        <v>270</v>
      </c>
      <c r="D23" s="192" t="s">
        <v>272</v>
      </c>
    </row>
    <row r="24" spans="2:61" ht="16.5" customHeight="1" x14ac:dyDescent="0.15">
      <c r="D24" s="222" t="s">
        <v>273</v>
      </c>
      <c r="E24" s="61" t="s">
        <v>565</v>
      </c>
    </row>
    <row r="25" spans="2:61" ht="16.5" customHeight="1" x14ac:dyDescent="0.15">
      <c r="D25" s="222" t="s">
        <v>274</v>
      </c>
      <c r="E25" s="61" t="s">
        <v>275</v>
      </c>
    </row>
    <row r="26" spans="2:61" ht="16.5" customHeight="1" x14ac:dyDescent="0.15">
      <c r="E26" s="61" t="s">
        <v>278</v>
      </c>
    </row>
    <row r="27" spans="2:61" ht="16.5" customHeight="1" x14ac:dyDescent="0.15">
      <c r="E27" s="61" t="s">
        <v>276</v>
      </c>
      <c r="F27" s="61" t="s">
        <v>279</v>
      </c>
    </row>
    <row r="28" spans="2:61" ht="16.5" customHeight="1" x14ac:dyDescent="0.15">
      <c r="E28" s="61" t="s">
        <v>277</v>
      </c>
    </row>
    <row r="29" spans="2:61" ht="16.5" customHeight="1" x14ac:dyDescent="0.15">
      <c r="E29" s="61" t="s">
        <v>280</v>
      </c>
    </row>
    <row r="30" spans="2:61" ht="16.5" customHeight="1" x14ac:dyDescent="0.15">
      <c r="D30" s="222" t="s">
        <v>281</v>
      </c>
      <c r="E30" s="61" t="s">
        <v>282</v>
      </c>
    </row>
    <row r="31" spans="2:61" ht="16.5" customHeight="1" x14ac:dyDescent="0.15">
      <c r="E31" s="61" t="s">
        <v>283</v>
      </c>
    </row>
    <row r="32" spans="2:61" ht="16.5" customHeight="1" x14ac:dyDescent="0.15">
      <c r="E32" s="61" t="s">
        <v>291</v>
      </c>
    </row>
    <row r="33" spans="4:14" ht="16.5" customHeight="1" x14ac:dyDescent="0.15">
      <c r="G33" s="61" t="s">
        <v>284</v>
      </c>
      <c r="J33" s="274" t="s">
        <v>427</v>
      </c>
    </row>
    <row r="34" spans="4:14" ht="16.5" customHeight="1" x14ac:dyDescent="0.15">
      <c r="G34" s="221" t="s">
        <v>285</v>
      </c>
    </row>
    <row r="35" spans="4:14" ht="16.5" customHeight="1" x14ac:dyDescent="0.15">
      <c r="G35" s="221" t="s">
        <v>286</v>
      </c>
    </row>
    <row r="36" spans="4:14" ht="16.5" customHeight="1" x14ac:dyDescent="0.15">
      <c r="E36" s="61" t="s">
        <v>277</v>
      </c>
    </row>
    <row r="37" spans="4:14" ht="16.5" customHeight="1" x14ac:dyDescent="0.15">
      <c r="E37" s="61" t="s">
        <v>292</v>
      </c>
    </row>
    <row r="38" spans="4:14" ht="16.5" customHeight="1" x14ac:dyDescent="0.15">
      <c r="F38" s="214" t="s">
        <v>287</v>
      </c>
      <c r="N38" s="225" t="s">
        <v>443</v>
      </c>
    </row>
    <row r="39" spans="4:14" ht="16.5" customHeight="1" x14ac:dyDescent="0.15">
      <c r="D39" s="222"/>
      <c r="E39" s="61" t="s">
        <v>293</v>
      </c>
    </row>
    <row r="40" spans="4:14" ht="16.5" customHeight="1" x14ac:dyDescent="0.15">
      <c r="D40" s="222"/>
      <c r="E40" s="61"/>
      <c r="F40" s="61" t="s">
        <v>558</v>
      </c>
    </row>
    <row r="41" spans="4:14" ht="16.5" customHeight="1" x14ac:dyDescent="0.15">
      <c r="D41" s="222"/>
      <c r="E41" s="61"/>
      <c r="F41" s="214" t="s">
        <v>287</v>
      </c>
      <c r="N41" s="225" t="s">
        <v>443</v>
      </c>
    </row>
    <row r="42" spans="4:14" ht="16.5" customHeight="1" x14ac:dyDescent="0.15">
      <c r="D42" s="222"/>
      <c r="E42" s="61" t="s">
        <v>294</v>
      </c>
      <c r="F42" s="61"/>
    </row>
    <row r="43" spans="4:14" ht="16.5" customHeight="1" x14ac:dyDescent="0.15">
      <c r="D43" s="222"/>
      <c r="E43" s="61" t="s">
        <v>428</v>
      </c>
      <c r="F43" s="61"/>
    </row>
    <row r="44" spans="4:14" ht="16.5" customHeight="1" x14ac:dyDescent="0.15">
      <c r="D44" s="222" t="s">
        <v>288</v>
      </c>
      <c r="E44" s="61" t="s">
        <v>303</v>
      </c>
    </row>
    <row r="45" spans="4:14" ht="16.5" customHeight="1" x14ac:dyDescent="0.15">
      <c r="D45" s="222" t="s">
        <v>290</v>
      </c>
      <c r="E45" s="61" t="s">
        <v>289</v>
      </c>
    </row>
    <row r="46" spans="4:14" ht="16.5" customHeight="1" x14ac:dyDescent="0.15">
      <c r="D46" s="222" t="s">
        <v>302</v>
      </c>
      <c r="E46" s="61" t="s">
        <v>559</v>
      </c>
    </row>
    <row r="47" spans="4:14" ht="16.5" customHeight="1" x14ac:dyDescent="0.15">
      <c r="F47" s="61" t="s">
        <v>295</v>
      </c>
    </row>
    <row r="48" spans="4:14" ht="16.5" customHeight="1" x14ac:dyDescent="0.15"/>
    <row r="49" spans="4:5" ht="16.5" customHeight="1" x14ac:dyDescent="0.15"/>
    <row r="50" spans="4:5" ht="16.5" customHeight="1" x14ac:dyDescent="0.15">
      <c r="D50" s="222" t="s">
        <v>444</v>
      </c>
      <c r="E50" s="61" t="s">
        <v>445</v>
      </c>
    </row>
    <row r="51" spans="4:5" ht="16.5" customHeight="1" x14ac:dyDescent="0.15">
      <c r="E51" s="61" t="s">
        <v>532</v>
      </c>
    </row>
  </sheetData>
  <sheetProtection sheet="1" objects="1" scenarios="1" selectLockedCells="1"/>
  <mergeCells count="32">
    <mergeCell ref="B11:C11"/>
    <mergeCell ref="H9:L9"/>
    <mergeCell ref="H10:L10"/>
    <mergeCell ref="I11:L11"/>
    <mergeCell ref="H1:I1"/>
    <mergeCell ref="F2:G2"/>
    <mergeCell ref="H3:L3"/>
    <mergeCell ref="H2:L2"/>
    <mergeCell ref="B1:G1"/>
    <mergeCell ref="D3:E3"/>
    <mergeCell ref="B3:C3"/>
    <mergeCell ref="D4:G4"/>
    <mergeCell ref="B4:C4"/>
    <mergeCell ref="D5:G5"/>
    <mergeCell ref="B5:C5"/>
    <mergeCell ref="C7:G7"/>
    <mergeCell ref="B6:C6"/>
    <mergeCell ref="B9:C9"/>
    <mergeCell ref="H14:L14"/>
    <mergeCell ref="B21:C21"/>
    <mergeCell ref="D21:E21"/>
    <mergeCell ref="D12:E12"/>
    <mergeCell ref="B14:C14"/>
    <mergeCell ref="D18:E18"/>
    <mergeCell ref="B20:C20"/>
    <mergeCell ref="B15:C15"/>
    <mergeCell ref="B18:C18"/>
    <mergeCell ref="H20:L20"/>
    <mergeCell ref="I12:L12"/>
    <mergeCell ref="H17:L17"/>
    <mergeCell ref="B17:C17"/>
    <mergeCell ref="D15:E15"/>
  </mergeCells>
  <phoneticPr fontId="2"/>
  <dataValidations count="5">
    <dataValidation imeMode="off" allowBlank="1" showInputMessage="1" showErrorMessage="1" prompt="〒は入れないで！" sqref="F14 F20 F9:F11 F17" xr:uid="{00000000-0002-0000-0100-000000000000}"/>
    <dataValidation imeMode="hiragana" allowBlank="1" showInputMessage="1" showErrorMessage="1" sqref="D20:E20 D17:E17 I11:L11 G20 G17 G14 G9 D9:E9 D14:E14 G11 D11:E11 D4:G6" xr:uid="{00000000-0002-0000-0100-000001000000}"/>
    <dataValidation imeMode="off" allowBlank="1" showInputMessage="1" showErrorMessage="1" sqref="D12:E12 I12:L12 L21 J21 H21 H9:L9 L18 J18 H18 L15 J15 H15" xr:uid="{00000000-0002-0000-0100-000002000000}"/>
    <dataValidation imeMode="off" allowBlank="1" showInputMessage="1" showErrorMessage="1" prompt="西暦で_x000a_2017/4/1の様に" sqref="D21:E21 D18:E18 D15:E15" xr:uid="{00000000-0002-0000-0100-000003000000}"/>
    <dataValidation type="list" allowBlank="1" showInputMessage="1" showErrorMessage="1" sqref="D3:E3" xr:uid="{00000000-0002-0000-0100-000004000000}">
      <formula1>$AB$2:$AB$15</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N69"/>
  <sheetViews>
    <sheetView showGridLines="0" zoomScale="110" zoomScaleNormal="110" workbookViewId="0">
      <selection activeCell="C7" sqref="C7"/>
    </sheetView>
  </sheetViews>
  <sheetFormatPr defaultRowHeight="18" customHeight="1" x14ac:dyDescent="0.15"/>
  <cols>
    <col min="1" max="1" width="1.75" customWidth="1"/>
    <col min="2" max="2" width="5.25" customWidth="1"/>
    <col min="3" max="3" width="4.375" customWidth="1"/>
    <col min="4" max="5" width="8.75" customWidth="1"/>
    <col min="6" max="6" width="4.625" customWidth="1"/>
    <col min="7" max="7" width="4.5" customWidth="1"/>
    <col min="8" max="9" width="8.75" customWidth="1"/>
    <col min="10" max="10" width="9.5" bestFit="1" customWidth="1"/>
    <col min="11" max="11" width="22" customWidth="1"/>
    <col min="12" max="12" width="6.5" customWidth="1"/>
    <col min="13" max="13" width="6.625" customWidth="1"/>
    <col min="14" max="14" width="15.625" customWidth="1"/>
    <col min="15" max="15" width="5.125" customWidth="1"/>
    <col min="27" max="27" width="6.25" hidden="1" customWidth="1"/>
    <col min="28" max="28" width="4" hidden="1" customWidth="1"/>
    <col min="29" max="30" width="4.75" hidden="1" customWidth="1"/>
    <col min="32" max="39" width="0" hidden="1" customWidth="1"/>
    <col min="40" max="40" width="8.875" hidden="1" customWidth="1"/>
    <col min="41" max="41" width="0" hidden="1" customWidth="1"/>
  </cols>
  <sheetData>
    <row r="1" spans="2:40" ht="27" customHeight="1" x14ac:dyDescent="0.15">
      <c r="C1" s="449" t="s">
        <v>36</v>
      </c>
      <c r="D1" s="450"/>
      <c r="E1" s="450"/>
      <c r="F1" s="450"/>
      <c r="G1" s="451"/>
      <c r="I1" s="47" t="s">
        <v>38</v>
      </c>
      <c r="N1" s="46" t="s">
        <v>37</v>
      </c>
      <c r="AA1">
        <v>6</v>
      </c>
      <c r="AB1" t="s">
        <v>32</v>
      </c>
      <c r="AC1" t="s">
        <v>26</v>
      </c>
    </row>
    <row r="2" spans="2:40" ht="15" customHeight="1" x14ac:dyDescent="0.15">
      <c r="C2" s="225" t="s">
        <v>308</v>
      </c>
      <c r="H2" s="61" t="s">
        <v>306</v>
      </c>
      <c r="AA2">
        <v>5</v>
      </c>
      <c r="AB2" t="s">
        <v>33</v>
      </c>
      <c r="AC2" t="s">
        <v>27</v>
      </c>
    </row>
    <row r="3" spans="2:40" ht="18" customHeight="1" x14ac:dyDescent="0.15">
      <c r="C3" s="223"/>
      <c r="D3" s="61" t="s">
        <v>304</v>
      </c>
      <c r="H3" s="61" t="s">
        <v>305</v>
      </c>
      <c r="N3" s="448" t="s">
        <v>498</v>
      </c>
      <c r="O3" s="448"/>
      <c r="P3" s="448"/>
      <c r="AA3">
        <v>4</v>
      </c>
      <c r="AC3" s="52" t="s">
        <v>39</v>
      </c>
    </row>
    <row r="4" spans="2:40" ht="18" customHeight="1" x14ac:dyDescent="0.15">
      <c r="C4" s="54" t="str">
        <f>IF(AC5&lt;&gt;AD5,AC4,"")</f>
        <v/>
      </c>
      <c r="J4" s="225" t="s">
        <v>307</v>
      </c>
      <c r="N4" s="452" t="s">
        <v>601</v>
      </c>
      <c r="O4" s="453"/>
      <c r="AA4">
        <v>3</v>
      </c>
      <c r="AC4" s="53" t="s">
        <v>40</v>
      </c>
    </row>
    <row r="5" spans="2:40" ht="13.5" customHeight="1" x14ac:dyDescent="0.15">
      <c r="B5" s="420" t="s">
        <v>20</v>
      </c>
      <c r="C5" s="25" t="s">
        <v>24</v>
      </c>
      <c r="D5" s="455" t="s">
        <v>22</v>
      </c>
      <c r="E5" s="456"/>
      <c r="F5" s="21" t="s">
        <v>26</v>
      </c>
      <c r="G5" s="27" t="s">
        <v>28</v>
      </c>
      <c r="H5" s="455" t="s">
        <v>23</v>
      </c>
      <c r="I5" s="456"/>
      <c r="J5" s="17"/>
      <c r="K5" s="454" t="s">
        <v>13</v>
      </c>
      <c r="L5" s="420" t="s">
        <v>31</v>
      </c>
      <c r="M5" s="420"/>
      <c r="N5" s="420" t="s">
        <v>4</v>
      </c>
      <c r="O5" s="29" t="s">
        <v>34</v>
      </c>
      <c r="AA5">
        <v>2</v>
      </c>
      <c r="AC5">
        <f>SUM(AC7:AC56)</f>
        <v>0</v>
      </c>
      <c r="AD5">
        <f>SUM(AD7:AD56)</f>
        <v>0</v>
      </c>
    </row>
    <row r="6" spans="2:40" ht="13.5" customHeight="1" x14ac:dyDescent="0.15">
      <c r="B6" s="420"/>
      <c r="C6" s="26" t="s">
        <v>25</v>
      </c>
      <c r="D6" s="23" t="s">
        <v>10</v>
      </c>
      <c r="E6" s="24" t="s">
        <v>11</v>
      </c>
      <c r="F6" s="22" t="s">
        <v>27</v>
      </c>
      <c r="G6" s="28" t="s">
        <v>29</v>
      </c>
      <c r="H6" s="19" t="s">
        <v>10</v>
      </c>
      <c r="I6" s="20" t="s">
        <v>11</v>
      </c>
      <c r="J6" s="18" t="s">
        <v>30</v>
      </c>
      <c r="K6" s="454"/>
      <c r="L6" s="420"/>
      <c r="M6" s="420"/>
      <c r="N6" s="420"/>
      <c r="O6" s="30" t="s">
        <v>35</v>
      </c>
      <c r="AA6">
        <v>1</v>
      </c>
    </row>
    <row r="7" spans="2:40" ht="21" customHeight="1" x14ac:dyDescent="0.15">
      <c r="B7" s="45" t="s">
        <v>496</v>
      </c>
      <c r="C7" s="50"/>
      <c r="D7" s="31"/>
      <c r="E7" s="32"/>
      <c r="F7" s="57"/>
      <c r="G7" s="33"/>
      <c r="H7" s="31"/>
      <c r="I7" s="32"/>
      <c r="J7" s="34"/>
      <c r="K7" s="55"/>
      <c r="L7" s="35"/>
      <c r="M7" s="36" t="s">
        <v>21</v>
      </c>
      <c r="N7" s="37"/>
      <c r="O7" s="38" t="str">
        <f ca="1">IF(N7="","",TODAY()-N7)</f>
        <v/>
      </c>
      <c r="AC7" s="49" t="str">
        <f>IF(D7="","",1)</f>
        <v/>
      </c>
      <c r="AD7" s="49" t="str">
        <f>IF(AC7="","",IF(G7="済",1,""))</f>
        <v/>
      </c>
      <c r="AF7" s="121" t="str">
        <f>IF(D7="","",LEN(D7))</f>
        <v/>
      </c>
      <c r="AG7" s="121" t="str">
        <f>IF(E7="","",LEN(E7))</f>
        <v/>
      </c>
      <c r="AH7" t="str">
        <f>IF(AF7&lt;&gt;"",LEFT(D7,1),"")</f>
        <v/>
      </c>
      <c r="AI7" t="str">
        <f>IF(AF7=2,RIGHT(D7,1),"")</f>
        <v/>
      </c>
      <c r="AJ7" t="str">
        <f>IF(AF7="","",IF(AF7=1,"　"&amp;AH7&amp;"　　",IF(AF7=2,AH7&amp;"　"&amp;AI7&amp;"　",IF(AF7=3,D7&amp;"　",D7))))</f>
        <v/>
      </c>
      <c r="AK7" t="str">
        <f>IF(AG7&lt;&gt;"",LEFT(E7,1),"")</f>
        <v/>
      </c>
      <c r="AL7" t="str">
        <f>IF(AG7=2,RIGHT(E7,1),"")</f>
        <v/>
      </c>
      <c r="AM7" t="str">
        <f>IF(AG7="","",IF(AG7=1,"　"&amp;AK7&amp;"　　",IF(AG7=2,AK7&amp;"　"&amp;AL7&amp;"　",IF(AG7=3,E7&amp;"　",E7))))</f>
        <v/>
      </c>
      <c r="AN7" t="str">
        <f>IF(AND(AJ7&lt;&gt;"",AM7&lt;&gt;""),AJ7&amp;AM7,"")</f>
        <v/>
      </c>
    </row>
    <row r="8" spans="2:40" ht="21" customHeight="1" x14ac:dyDescent="0.15">
      <c r="B8" s="45" t="str">
        <f>"Ｄ"&amp;ROW(B8)-6</f>
        <v>Ｄ2</v>
      </c>
      <c r="C8" s="51"/>
      <c r="D8" s="39"/>
      <c r="E8" s="40"/>
      <c r="F8" s="41"/>
      <c r="G8" s="41"/>
      <c r="H8" s="39"/>
      <c r="I8" s="40"/>
      <c r="J8" s="58" t="str">
        <f>IF(AND(D8&lt;&gt;"",E8&lt;&gt;""),J7,"")</f>
        <v/>
      </c>
      <c r="K8" s="56"/>
      <c r="L8" s="42" t="str">
        <f t="shared" ref="L8:L26" si="0">IF(AND(D8&lt;&gt;"",E8&lt;&gt;""),L7,"")</f>
        <v/>
      </c>
      <c r="M8" s="43" t="str">
        <f>IF(L8="","",$M$7)</f>
        <v/>
      </c>
      <c r="N8" s="48"/>
      <c r="O8" s="44" t="str">
        <f ca="1">IF(N8="","",TODAY()-N8)</f>
        <v/>
      </c>
      <c r="AC8" s="49" t="str">
        <f t="shared" ref="AC8:AC56" si="1">IF(D8="","",1)</f>
        <v/>
      </c>
      <c r="AD8" s="49" t="str">
        <f t="shared" ref="AD8:AD56" si="2">IF(AC8="","",IF(G8="済",1,""))</f>
        <v/>
      </c>
      <c r="AF8" s="121" t="str">
        <f t="shared" ref="AF8:AF56" si="3">IF(D8="","",LEN(D8))</f>
        <v/>
      </c>
      <c r="AG8" s="121" t="str">
        <f t="shared" ref="AG8:AG56" si="4">IF(E8="","",LEN(E8))</f>
        <v/>
      </c>
      <c r="AH8" t="str">
        <f t="shared" ref="AH8:AH56" si="5">IF(AF8&lt;&gt;"",LEFT(D8,1),"")</f>
        <v/>
      </c>
      <c r="AI8" t="str">
        <f t="shared" ref="AI8:AI56" si="6">IF(AF8=2,RIGHT(D8,1),"")</f>
        <v/>
      </c>
      <c r="AJ8" t="str">
        <f t="shared" ref="AJ8:AJ56" si="7">IF(AF8="","",IF(AF8=1,"　"&amp;AH8&amp;"　　",IF(AF8=2,AH8&amp;"　"&amp;AI8&amp;"　",IF(AF8=3,D8&amp;"　",D8))))</f>
        <v/>
      </c>
      <c r="AK8" t="str">
        <f t="shared" ref="AK8:AK56" si="8">IF(AG8&lt;&gt;"",LEFT(E8,1),"")</f>
        <v/>
      </c>
      <c r="AL8" t="str">
        <f t="shared" ref="AL8:AL56" si="9">IF(AG8=2,RIGHT(E8,1),"")</f>
        <v/>
      </c>
      <c r="AM8" t="str">
        <f t="shared" ref="AM8:AM56" si="10">IF(AG8="","",IF(AG8=1,"　"&amp;AK8&amp;"　　",IF(AG8=2,AK8&amp;"　"&amp;AL8&amp;"　",IF(AG8=3,E8&amp;"　",E8))))</f>
        <v/>
      </c>
      <c r="AN8" t="str">
        <f t="shared" ref="AN8:AN56" si="11">IF(AND(AJ8&lt;&gt;"",AM8&lt;&gt;""),AJ8&amp;AM8,"")</f>
        <v/>
      </c>
    </row>
    <row r="9" spans="2:40" ht="21" customHeight="1" x14ac:dyDescent="0.15">
      <c r="B9" s="45" t="str">
        <f t="shared" ref="B9:B56" si="12">"Ｄ"&amp;ROW(B9)-6</f>
        <v>Ｄ3</v>
      </c>
      <c r="C9" s="51"/>
      <c r="D9" s="39"/>
      <c r="E9" s="40"/>
      <c r="F9" s="41"/>
      <c r="G9" s="41"/>
      <c r="H9" s="39"/>
      <c r="I9" s="40"/>
      <c r="J9" s="58" t="str">
        <f t="shared" ref="J9:J26" si="13">IF(AND(D9&lt;&gt;"",E9&lt;&gt;""),J8,"")</f>
        <v/>
      </c>
      <c r="K9" s="56"/>
      <c r="L9" s="42" t="str">
        <f t="shared" si="0"/>
        <v/>
      </c>
      <c r="M9" s="43" t="str">
        <f t="shared" ref="M9:M26" si="14">IF(L9="","",$M$7)</f>
        <v/>
      </c>
      <c r="N9" s="48"/>
      <c r="O9" s="44" t="str">
        <f t="shared" ref="O9:O26" ca="1" si="15">IF(N9="","",TODAY()-N9)</f>
        <v/>
      </c>
      <c r="AC9" s="49" t="str">
        <f t="shared" si="1"/>
        <v/>
      </c>
      <c r="AD9" s="49" t="str">
        <f t="shared" si="2"/>
        <v/>
      </c>
      <c r="AF9" s="121" t="str">
        <f t="shared" si="3"/>
        <v/>
      </c>
      <c r="AG9" s="121" t="str">
        <f t="shared" si="4"/>
        <v/>
      </c>
      <c r="AH9" t="str">
        <f t="shared" si="5"/>
        <v/>
      </c>
      <c r="AI9" t="str">
        <f t="shared" si="6"/>
        <v/>
      </c>
      <c r="AJ9" t="str">
        <f t="shared" si="7"/>
        <v/>
      </c>
      <c r="AK9" t="str">
        <f t="shared" si="8"/>
        <v/>
      </c>
      <c r="AL9" t="str">
        <f t="shared" si="9"/>
        <v/>
      </c>
      <c r="AM9" t="str">
        <f t="shared" si="10"/>
        <v/>
      </c>
      <c r="AN9" t="str">
        <f t="shared" si="11"/>
        <v/>
      </c>
    </row>
    <row r="10" spans="2:40" ht="21" customHeight="1" x14ac:dyDescent="0.15">
      <c r="B10" s="45" t="str">
        <f t="shared" si="12"/>
        <v>Ｄ4</v>
      </c>
      <c r="C10" s="51"/>
      <c r="D10" s="39"/>
      <c r="E10" s="40"/>
      <c r="F10" s="41"/>
      <c r="G10" s="41"/>
      <c r="H10" s="39"/>
      <c r="I10" s="40"/>
      <c r="J10" s="58" t="str">
        <f t="shared" si="13"/>
        <v/>
      </c>
      <c r="K10" s="56"/>
      <c r="L10" s="42" t="str">
        <f t="shared" si="0"/>
        <v/>
      </c>
      <c r="M10" s="43" t="str">
        <f t="shared" si="14"/>
        <v/>
      </c>
      <c r="N10" s="48"/>
      <c r="O10" s="44" t="str">
        <f t="shared" ca="1" si="15"/>
        <v/>
      </c>
      <c r="AC10" s="49" t="str">
        <f t="shared" si="1"/>
        <v/>
      </c>
      <c r="AD10" s="49" t="str">
        <f t="shared" si="2"/>
        <v/>
      </c>
      <c r="AF10" s="121" t="str">
        <f t="shared" si="3"/>
        <v/>
      </c>
      <c r="AG10" s="121" t="str">
        <f t="shared" si="4"/>
        <v/>
      </c>
      <c r="AH10" t="str">
        <f t="shared" si="5"/>
        <v/>
      </c>
      <c r="AI10" t="str">
        <f t="shared" si="6"/>
        <v/>
      </c>
      <c r="AJ10" t="str">
        <f t="shared" si="7"/>
        <v/>
      </c>
      <c r="AK10" t="str">
        <f t="shared" si="8"/>
        <v/>
      </c>
      <c r="AL10" t="str">
        <f t="shared" si="9"/>
        <v/>
      </c>
      <c r="AM10" t="str">
        <f t="shared" si="10"/>
        <v/>
      </c>
      <c r="AN10" t="str">
        <f t="shared" si="11"/>
        <v/>
      </c>
    </row>
    <row r="11" spans="2:40" ht="21" customHeight="1" x14ac:dyDescent="0.15">
      <c r="B11" s="45" t="str">
        <f t="shared" si="12"/>
        <v>Ｄ5</v>
      </c>
      <c r="C11" s="51"/>
      <c r="D11" s="39"/>
      <c r="E11" s="40"/>
      <c r="F11" s="41"/>
      <c r="G11" s="41"/>
      <c r="H11" s="39"/>
      <c r="I11" s="40"/>
      <c r="J11" s="58" t="str">
        <f t="shared" si="13"/>
        <v/>
      </c>
      <c r="K11" s="56"/>
      <c r="L11" s="42" t="str">
        <f t="shared" si="0"/>
        <v/>
      </c>
      <c r="M11" s="43" t="str">
        <f t="shared" si="14"/>
        <v/>
      </c>
      <c r="N11" s="48"/>
      <c r="O11" s="44" t="str">
        <f t="shared" ca="1" si="15"/>
        <v/>
      </c>
      <c r="AC11" s="49" t="str">
        <f t="shared" si="1"/>
        <v/>
      </c>
      <c r="AD11" s="49" t="str">
        <f t="shared" si="2"/>
        <v/>
      </c>
      <c r="AF11" s="121" t="str">
        <f t="shared" si="3"/>
        <v/>
      </c>
      <c r="AG11" s="121" t="str">
        <f t="shared" si="4"/>
        <v/>
      </c>
      <c r="AH11" t="str">
        <f t="shared" si="5"/>
        <v/>
      </c>
      <c r="AI11" t="str">
        <f t="shared" si="6"/>
        <v/>
      </c>
      <c r="AJ11" t="str">
        <f t="shared" si="7"/>
        <v/>
      </c>
      <c r="AK11" t="str">
        <f t="shared" si="8"/>
        <v/>
      </c>
      <c r="AL11" t="str">
        <f t="shared" si="9"/>
        <v/>
      </c>
      <c r="AM11" t="str">
        <f t="shared" si="10"/>
        <v/>
      </c>
      <c r="AN11" t="str">
        <f t="shared" si="11"/>
        <v/>
      </c>
    </row>
    <row r="12" spans="2:40" ht="21" customHeight="1" x14ac:dyDescent="0.15">
      <c r="B12" s="45" t="str">
        <f t="shared" si="12"/>
        <v>Ｄ6</v>
      </c>
      <c r="C12" s="51"/>
      <c r="D12" s="39"/>
      <c r="E12" s="40"/>
      <c r="F12" s="41"/>
      <c r="G12" s="41"/>
      <c r="H12" s="39"/>
      <c r="I12" s="40"/>
      <c r="J12" s="58" t="str">
        <f t="shared" si="13"/>
        <v/>
      </c>
      <c r="K12" s="56"/>
      <c r="L12" s="42" t="str">
        <f t="shared" si="0"/>
        <v/>
      </c>
      <c r="M12" s="43" t="str">
        <f t="shared" si="14"/>
        <v/>
      </c>
      <c r="N12" s="48"/>
      <c r="O12" s="44" t="str">
        <f t="shared" ca="1" si="15"/>
        <v/>
      </c>
      <c r="AC12" s="49" t="str">
        <f t="shared" si="1"/>
        <v/>
      </c>
      <c r="AD12" s="49" t="str">
        <f t="shared" si="2"/>
        <v/>
      </c>
      <c r="AF12" s="121" t="str">
        <f t="shared" si="3"/>
        <v/>
      </c>
      <c r="AG12" s="121" t="str">
        <f t="shared" si="4"/>
        <v/>
      </c>
      <c r="AH12" t="str">
        <f t="shared" si="5"/>
        <v/>
      </c>
      <c r="AI12" t="str">
        <f t="shared" si="6"/>
        <v/>
      </c>
      <c r="AJ12" t="str">
        <f t="shared" si="7"/>
        <v/>
      </c>
      <c r="AK12" t="str">
        <f t="shared" si="8"/>
        <v/>
      </c>
      <c r="AL12" t="str">
        <f t="shared" si="9"/>
        <v/>
      </c>
      <c r="AM12" t="str">
        <f t="shared" si="10"/>
        <v/>
      </c>
      <c r="AN12" t="str">
        <f t="shared" si="11"/>
        <v/>
      </c>
    </row>
    <row r="13" spans="2:40" ht="21" customHeight="1" x14ac:dyDescent="0.15">
      <c r="B13" s="45" t="str">
        <f t="shared" si="12"/>
        <v>Ｄ7</v>
      </c>
      <c r="C13" s="51"/>
      <c r="D13" s="39"/>
      <c r="E13" s="40"/>
      <c r="F13" s="41"/>
      <c r="G13" s="41"/>
      <c r="H13" s="39"/>
      <c r="I13" s="40"/>
      <c r="J13" s="58" t="str">
        <f t="shared" si="13"/>
        <v/>
      </c>
      <c r="K13" s="56"/>
      <c r="L13" s="42" t="str">
        <f t="shared" si="0"/>
        <v/>
      </c>
      <c r="M13" s="43" t="str">
        <f t="shared" si="14"/>
        <v/>
      </c>
      <c r="N13" s="48"/>
      <c r="O13" s="44" t="str">
        <f t="shared" ca="1" si="15"/>
        <v/>
      </c>
      <c r="AC13" s="49" t="str">
        <f t="shared" si="1"/>
        <v/>
      </c>
      <c r="AD13" s="49" t="str">
        <f t="shared" si="2"/>
        <v/>
      </c>
      <c r="AF13" s="121" t="str">
        <f t="shared" si="3"/>
        <v/>
      </c>
      <c r="AG13" s="121" t="str">
        <f t="shared" si="4"/>
        <v/>
      </c>
      <c r="AH13" t="str">
        <f t="shared" si="5"/>
        <v/>
      </c>
      <c r="AI13" t="str">
        <f t="shared" si="6"/>
        <v/>
      </c>
      <c r="AJ13" t="str">
        <f t="shared" si="7"/>
        <v/>
      </c>
      <c r="AK13" t="str">
        <f t="shared" si="8"/>
        <v/>
      </c>
      <c r="AL13" t="str">
        <f t="shared" si="9"/>
        <v/>
      </c>
      <c r="AM13" t="str">
        <f t="shared" si="10"/>
        <v/>
      </c>
      <c r="AN13" t="str">
        <f t="shared" si="11"/>
        <v/>
      </c>
    </row>
    <row r="14" spans="2:40" ht="21" customHeight="1" x14ac:dyDescent="0.15">
      <c r="B14" s="45" t="str">
        <f t="shared" si="12"/>
        <v>Ｄ8</v>
      </c>
      <c r="C14" s="51"/>
      <c r="D14" s="39"/>
      <c r="E14" s="40"/>
      <c r="F14" s="41"/>
      <c r="G14" s="41"/>
      <c r="H14" s="39"/>
      <c r="I14" s="40"/>
      <c r="J14" s="58" t="str">
        <f t="shared" si="13"/>
        <v/>
      </c>
      <c r="K14" s="56"/>
      <c r="L14" s="42" t="str">
        <f t="shared" si="0"/>
        <v/>
      </c>
      <c r="M14" s="43" t="str">
        <f t="shared" si="14"/>
        <v/>
      </c>
      <c r="N14" s="48"/>
      <c r="O14" s="44" t="str">
        <f t="shared" ca="1" si="15"/>
        <v/>
      </c>
      <c r="AC14" s="49" t="str">
        <f t="shared" si="1"/>
        <v/>
      </c>
      <c r="AD14" s="49" t="str">
        <f t="shared" si="2"/>
        <v/>
      </c>
      <c r="AF14" s="121" t="str">
        <f t="shared" si="3"/>
        <v/>
      </c>
      <c r="AG14" s="121" t="str">
        <f t="shared" si="4"/>
        <v/>
      </c>
      <c r="AH14" t="str">
        <f t="shared" si="5"/>
        <v/>
      </c>
      <c r="AI14" t="str">
        <f t="shared" si="6"/>
        <v/>
      </c>
      <c r="AJ14" t="str">
        <f t="shared" si="7"/>
        <v/>
      </c>
      <c r="AK14" t="str">
        <f t="shared" si="8"/>
        <v/>
      </c>
      <c r="AL14" t="str">
        <f t="shared" si="9"/>
        <v/>
      </c>
      <c r="AM14" t="str">
        <f t="shared" si="10"/>
        <v/>
      </c>
      <c r="AN14" t="str">
        <f t="shared" si="11"/>
        <v/>
      </c>
    </row>
    <row r="15" spans="2:40" ht="21" customHeight="1" x14ac:dyDescent="0.15">
      <c r="B15" s="45" t="str">
        <f t="shared" si="12"/>
        <v>Ｄ9</v>
      </c>
      <c r="C15" s="51"/>
      <c r="D15" s="39"/>
      <c r="E15" s="40"/>
      <c r="F15" s="41"/>
      <c r="G15" s="41"/>
      <c r="H15" s="39"/>
      <c r="I15" s="40"/>
      <c r="J15" s="58" t="str">
        <f t="shared" si="13"/>
        <v/>
      </c>
      <c r="K15" s="56"/>
      <c r="L15" s="42" t="str">
        <f t="shared" si="0"/>
        <v/>
      </c>
      <c r="M15" s="43" t="str">
        <f t="shared" si="14"/>
        <v/>
      </c>
      <c r="N15" s="48"/>
      <c r="O15" s="44" t="str">
        <f t="shared" ca="1" si="15"/>
        <v/>
      </c>
      <c r="AC15" s="49" t="str">
        <f t="shared" si="1"/>
        <v/>
      </c>
      <c r="AD15" s="49" t="str">
        <f t="shared" si="2"/>
        <v/>
      </c>
      <c r="AF15" s="121" t="str">
        <f t="shared" si="3"/>
        <v/>
      </c>
      <c r="AG15" s="121" t="str">
        <f t="shared" si="4"/>
        <v/>
      </c>
      <c r="AH15" t="str">
        <f t="shared" si="5"/>
        <v/>
      </c>
      <c r="AI15" t="str">
        <f t="shared" si="6"/>
        <v/>
      </c>
      <c r="AJ15" t="str">
        <f t="shared" si="7"/>
        <v/>
      </c>
      <c r="AK15" t="str">
        <f t="shared" si="8"/>
        <v/>
      </c>
      <c r="AL15" t="str">
        <f t="shared" si="9"/>
        <v/>
      </c>
      <c r="AM15" t="str">
        <f t="shared" si="10"/>
        <v/>
      </c>
      <c r="AN15" t="str">
        <f t="shared" si="11"/>
        <v/>
      </c>
    </row>
    <row r="16" spans="2:40" ht="21" customHeight="1" x14ac:dyDescent="0.15">
      <c r="B16" s="45" t="str">
        <f t="shared" si="12"/>
        <v>Ｄ10</v>
      </c>
      <c r="C16" s="51"/>
      <c r="D16" s="39"/>
      <c r="E16" s="40"/>
      <c r="F16" s="41"/>
      <c r="G16" s="41"/>
      <c r="H16" s="39"/>
      <c r="I16" s="40"/>
      <c r="J16" s="58" t="str">
        <f t="shared" si="13"/>
        <v/>
      </c>
      <c r="K16" s="56"/>
      <c r="L16" s="42" t="str">
        <f t="shared" si="0"/>
        <v/>
      </c>
      <c r="M16" s="43" t="str">
        <f t="shared" si="14"/>
        <v/>
      </c>
      <c r="N16" s="48"/>
      <c r="O16" s="44" t="str">
        <f t="shared" ca="1" si="15"/>
        <v/>
      </c>
      <c r="AC16" s="49" t="str">
        <f t="shared" si="1"/>
        <v/>
      </c>
      <c r="AD16" s="49" t="str">
        <f t="shared" si="2"/>
        <v/>
      </c>
      <c r="AF16" s="121" t="str">
        <f t="shared" si="3"/>
        <v/>
      </c>
      <c r="AG16" s="121" t="str">
        <f t="shared" si="4"/>
        <v/>
      </c>
      <c r="AH16" t="str">
        <f t="shared" si="5"/>
        <v/>
      </c>
      <c r="AI16" t="str">
        <f t="shared" si="6"/>
        <v/>
      </c>
      <c r="AJ16" t="str">
        <f t="shared" si="7"/>
        <v/>
      </c>
      <c r="AK16" t="str">
        <f t="shared" si="8"/>
        <v/>
      </c>
      <c r="AL16" t="str">
        <f t="shared" si="9"/>
        <v/>
      </c>
      <c r="AM16" t="str">
        <f t="shared" si="10"/>
        <v/>
      </c>
      <c r="AN16" t="str">
        <f t="shared" si="11"/>
        <v/>
      </c>
    </row>
    <row r="17" spans="2:40" ht="21" customHeight="1" x14ac:dyDescent="0.15">
      <c r="B17" s="45" t="str">
        <f t="shared" si="12"/>
        <v>Ｄ11</v>
      </c>
      <c r="C17" s="51"/>
      <c r="D17" s="39"/>
      <c r="E17" s="40"/>
      <c r="F17" s="41"/>
      <c r="G17" s="41"/>
      <c r="H17" s="39"/>
      <c r="I17" s="40"/>
      <c r="J17" s="58" t="str">
        <f t="shared" si="13"/>
        <v/>
      </c>
      <c r="K17" s="56"/>
      <c r="L17" s="42" t="str">
        <f t="shared" si="0"/>
        <v/>
      </c>
      <c r="M17" s="43" t="str">
        <f t="shared" si="14"/>
        <v/>
      </c>
      <c r="N17" s="48"/>
      <c r="O17" s="44" t="str">
        <f t="shared" ca="1" si="15"/>
        <v/>
      </c>
      <c r="AC17" s="49" t="str">
        <f t="shared" si="1"/>
        <v/>
      </c>
      <c r="AD17" s="49" t="str">
        <f t="shared" si="2"/>
        <v/>
      </c>
      <c r="AF17" s="121" t="str">
        <f t="shared" si="3"/>
        <v/>
      </c>
      <c r="AG17" s="121" t="str">
        <f t="shared" si="4"/>
        <v/>
      </c>
      <c r="AH17" t="str">
        <f t="shared" si="5"/>
        <v/>
      </c>
      <c r="AI17" t="str">
        <f t="shared" si="6"/>
        <v/>
      </c>
      <c r="AJ17" t="str">
        <f t="shared" si="7"/>
        <v/>
      </c>
      <c r="AK17" t="str">
        <f t="shared" si="8"/>
        <v/>
      </c>
      <c r="AL17" t="str">
        <f t="shared" si="9"/>
        <v/>
      </c>
      <c r="AM17" t="str">
        <f t="shared" si="10"/>
        <v/>
      </c>
      <c r="AN17" t="str">
        <f t="shared" si="11"/>
        <v/>
      </c>
    </row>
    <row r="18" spans="2:40" ht="21" customHeight="1" x14ac:dyDescent="0.15">
      <c r="B18" s="45" t="str">
        <f t="shared" si="12"/>
        <v>Ｄ12</v>
      </c>
      <c r="C18" s="51"/>
      <c r="D18" s="39"/>
      <c r="E18" s="40"/>
      <c r="F18" s="41"/>
      <c r="G18" s="41"/>
      <c r="H18" s="39"/>
      <c r="I18" s="40"/>
      <c r="J18" s="58" t="str">
        <f t="shared" si="13"/>
        <v/>
      </c>
      <c r="K18" s="56"/>
      <c r="L18" s="42" t="str">
        <f t="shared" si="0"/>
        <v/>
      </c>
      <c r="M18" s="43" t="str">
        <f t="shared" si="14"/>
        <v/>
      </c>
      <c r="N18" s="48"/>
      <c r="O18" s="44" t="str">
        <f t="shared" ca="1" si="15"/>
        <v/>
      </c>
      <c r="AC18" s="49" t="str">
        <f t="shared" si="1"/>
        <v/>
      </c>
      <c r="AD18" s="49" t="str">
        <f t="shared" si="2"/>
        <v/>
      </c>
      <c r="AF18" s="121" t="str">
        <f t="shared" si="3"/>
        <v/>
      </c>
      <c r="AG18" s="121" t="str">
        <f t="shared" si="4"/>
        <v/>
      </c>
      <c r="AH18" t="str">
        <f t="shared" si="5"/>
        <v/>
      </c>
      <c r="AI18" t="str">
        <f t="shared" si="6"/>
        <v/>
      </c>
      <c r="AJ18" t="str">
        <f t="shared" si="7"/>
        <v/>
      </c>
      <c r="AK18" t="str">
        <f t="shared" si="8"/>
        <v/>
      </c>
      <c r="AL18" t="str">
        <f t="shared" si="9"/>
        <v/>
      </c>
      <c r="AM18" t="str">
        <f t="shared" si="10"/>
        <v/>
      </c>
      <c r="AN18" t="str">
        <f t="shared" si="11"/>
        <v/>
      </c>
    </row>
    <row r="19" spans="2:40" ht="21" customHeight="1" x14ac:dyDescent="0.15">
      <c r="B19" s="45" t="str">
        <f t="shared" si="12"/>
        <v>Ｄ13</v>
      </c>
      <c r="C19" s="51"/>
      <c r="D19" s="39"/>
      <c r="E19" s="40"/>
      <c r="F19" s="41"/>
      <c r="G19" s="41"/>
      <c r="H19" s="39"/>
      <c r="I19" s="40"/>
      <c r="J19" s="58" t="str">
        <f t="shared" si="13"/>
        <v/>
      </c>
      <c r="K19" s="56"/>
      <c r="L19" s="42" t="str">
        <f t="shared" si="0"/>
        <v/>
      </c>
      <c r="M19" s="43" t="str">
        <f t="shared" si="14"/>
        <v/>
      </c>
      <c r="N19" s="48"/>
      <c r="O19" s="44" t="str">
        <f t="shared" ca="1" si="15"/>
        <v/>
      </c>
      <c r="AC19" s="49" t="str">
        <f t="shared" si="1"/>
        <v/>
      </c>
      <c r="AD19" s="49" t="str">
        <f t="shared" si="2"/>
        <v/>
      </c>
      <c r="AF19" s="121" t="str">
        <f t="shared" si="3"/>
        <v/>
      </c>
      <c r="AG19" s="121" t="str">
        <f t="shared" si="4"/>
        <v/>
      </c>
      <c r="AH19" t="str">
        <f t="shared" si="5"/>
        <v/>
      </c>
      <c r="AI19" t="str">
        <f t="shared" si="6"/>
        <v/>
      </c>
      <c r="AJ19" t="str">
        <f t="shared" si="7"/>
        <v/>
      </c>
      <c r="AK19" t="str">
        <f t="shared" si="8"/>
        <v/>
      </c>
      <c r="AL19" t="str">
        <f t="shared" si="9"/>
        <v/>
      </c>
      <c r="AM19" t="str">
        <f t="shared" si="10"/>
        <v/>
      </c>
      <c r="AN19" t="str">
        <f t="shared" si="11"/>
        <v/>
      </c>
    </row>
    <row r="20" spans="2:40" ht="21" customHeight="1" x14ac:dyDescent="0.15">
      <c r="B20" s="45" t="str">
        <f t="shared" si="12"/>
        <v>Ｄ14</v>
      </c>
      <c r="C20" s="51"/>
      <c r="D20" s="39"/>
      <c r="E20" s="40"/>
      <c r="F20" s="41"/>
      <c r="G20" s="41"/>
      <c r="H20" s="39"/>
      <c r="I20" s="40"/>
      <c r="J20" s="58" t="str">
        <f t="shared" si="13"/>
        <v/>
      </c>
      <c r="K20" s="56"/>
      <c r="L20" s="42" t="str">
        <f t="shared" si="0"/>
        <v/>
      </c>
      <c r="M20" s="43" t="str">
        <f t="shared" si="14"/>
        <v/>
      </c>
      <c r="N20" s="48"/>
      <c r="O20" s="44" t="str">
        <f t="shared" ca="1" si="15"/>
        <v/>
      </c>
      <c r="AC20" s="49" t="str">
        <f t="shared" si="1"/>
        <v/>
      </c>
      <c r="AD20" s="49" t="str">
        <f t="shared" si="2"/>
        <v/>
      </c>
      <c r="AF20" s="121" t="str">
        <f t="shared" si="3"/>
        <v/>
      </c>
      <c r="AG20" s="121" t="str">
        <f t="shared" si="4"/>
        <v/>
      </c>
      <c r="AH20" t="str">
        <f t="shared" si="5"/>
        <v/>
      </c>
      <c r="AI20" t="str">
        <f t="shared" si="6"/>
        <v/>
      </c>
      <c r="AJ20" t="str">
        <f t="shared" si="7"/>
        <v/>
      </c>
      <c r="AK20" t="str">
        <f t="shared" si="8"/>
        <v/>
      </c>
      <c r="AL20" t="str">
        <f t="shared" si="9"/>
        <v/>
      </c>
      <c r="AM20" t="str">
        <f t="shared" si="10"/>
        <v/>
      </c>
      <c r="AN20" t="str">
        <f t="shared" si="11"/>
        <v/>
      </c>
    </row>
    <row r="21" spans="2:40" ht="21" customHeight="1" x14ac:dyDescent="0.15">
      <c r="B21" s="45" t="str">
        <f t="shared" si="12"/>
        <v>Ｄ15</v>
      </c>
      <c r="C21" s="51"/>
      <c r="D21" s="39"/>
      <c r="E21" s="40"/>
      <c r="F21" s="41"/>
      <c r="G21" s="41"/>
      <c r="H21" s="39"/>
      <c r="I21" s="40"/>
      <c r="J21" s="58" t="str">
        <f t="shared" si="13"/>
        <v/>
      </c>
      <c r="K21" s="56"/>
      <c r="L21" s="42" t="str">
        <f t="shared" si="0"/>
        <v/>
      </c>
      <c r="M21" s="43" t="str">
        <f t="shared" si="14"/>
        <v/>
      </c>
      <c r="N21" s="48"/>
      <c r="O21" s="44" t="str">
        <f t="shared" ca="1" si="15"/>
        <v/>
      </c>
      <c r="AC21" s="49" t="str">
        <f t="shared" si="1"/>
        <v/>
      </c>
      <c r="AD21" s="49" t="str">
        <f t="shared" si="2"/>
        <v/>
      </c>
      <c r="AF21" s="121" t="str">
        <f t="shared" si="3"/>
        <v/>
      </c>
      <c r="AG21" s="121" t="str">
        <f t="shared" si="4"/>
        <v/>
      </c>
      <c r="AH21" t="str">
        <f t="shared" si="5"/>
        <v/>
      </c>
      <c r="AI21" t="str">
        <f t="shared" si="6"/>
        <v/>
      </c>
      <c r="AJ21" t="str">
        <f t="shared" si="7"/>
        <v/>
      </c>
      <c r="AK21" t="str">
        <f t="shared" si="8"/>
        <v/>
      </c>
      <c r="AL21" t="str">
        <f t="shared" si="9"/>
        <v/>
      </c>
      <c r="AM21" t="str">
        <f t="shared" si="10"/>
        <v/>
      </c>
      <c r="AN21" t="str">
        <f t="shared" si="11"/>
        <v/>
      </c>
    </row>
    <row r="22" spans="2:40" ht="21" customHeight="1" x14ac:dyDescent="0.15">
      <c r="B22" s="45" t="str">
        <f t="shared" si="12"/>
        <v>Ｄ16</v>
      </c>
      <c r="C22" s="51"/>
      <c r="D22" s="39"/>
      <c r="E22" s="40"/>
      <c r="F22" s="41"/>
      <c r="G22" s="41"/>
      <c r="H22" s="39"/>
      <c r="I22" s="40"/>
      <c r="J22" s="58" t="str">
        <f t="shared" si="13"/>
        <v/>
      </c>
      <c r="K22" s="56"/>
      <c r="L22" s="42" t="str">
        <f t="shared" si="0"/>
        <v/>
      </c>
      <c r="M22" s="43" t="str">
        <f t="shared" si="14"/>
        <v/>
      </c>
      <c r="N22" s="48"/>
      <c r="O22" s="44" t="str">
        <f t="shared" ca="1" si="15"/>
        <v/>
      </c>
      <c r="AC22" s="49" t="str">
        <f t="shared" si="1"/>
        <v/>
      </c>
      <c r="AD22" s="49" t="str">
        <f t="shared" si="2"/>
        <v/>
      </c>
      <c r="AF22" s="121" t="str">
        <f t="shared" si="3"/>
        <v/>
      </c>
      <c r="AG22" s="121" t="str">
        <f t="shared" si="4"/>
        <v/>
      </c>
      <c r="AH22" t="str">
        <f t="shared" si="5"/>
        <v/>
      </c>
      <c r="AI22" t="str">
        <f t="shared" si="6"/>
        <v/>
      </c>
      <c r="AJ22" t="str">
        <f t="shared" si="7"/>
        <v/>
      </c>
      <c r="AK22" t="str">
        <f t="shared" si="8"/>
        <v/>
      </c>
      <c r="AL22" t="str">
        <f t="shared" si="9"/>
        <v/>
      </c>
      <c r="AM22" t="str">
        <f t="shared" si="10"/>
        <v/>
      </c>
      <c r="AN22" t="str">
        <f t="shared" si="11"/>
        <v/>
      </c>
    </row>
    <row r="23" spans="2:40" ht="21" customHeight="1" x14ac:dyDescent="0.15">
      <c r="B23" s="45" t="str">
        <f t="shared" si="12"/>
        <v>Ｄ17</v>
      </c>
      <c r="C23" s="51"/>
      <c r="D23" s="39"/>
      <c r="E23" s="40"/>
      <c r="F23" s="41"/>
      <c r="G23" s="41"/>
      <c r="H23" s="39"/>
      <c r="I23" s="40"/>
      <c r="J23" s="58" t="str">
        <f t="shared" si="13"/>
        <v/>
      </c>
      <c r="K23" s="56"/>
      <c r="L23" s="42" t="str">
        <f t="shared" si="0"/>
        <v/>
      </c>
      <c r="M23" s="43" t="str">
        <f t="shared" si="14"/>
        <v/>
      </c>
      <c r="N23" s="48"/>
      <c r="O23" s="44" t="str">
        <f t="shared" ca="1" si="15"/>
        <v/>
      </c>
      <c r="AC23" s="49" t="str">
        <f t="shared" si="1"/>
        <v/>
      </c>
      <c r="AD23" s="49" t="str">
        <f t="shared" si="2"/>
        <v/>
      </c>
      <c r="AF23" s="121" t="str">
        <f t="shared" si="3"/>
        <v/>
      </c>
      <c r="AG23" s="121" t="str">
        <f t="shared" si="4"/>
        <v/>
      </c>
      <c r="AH23" t="str">
        <f t="shared" si="5"/>
        <v/>
      </c>
      <c r="AI23" t="str">
        <f t="shared" si="6"/>
        <v/>
      </c>
      <c r="AJ23" t="str">
        <f t="shared" si="7"/>
        <v/>
      </c>
      <c r="AK23" t="str">
        <f t="shared" si="8"/>
        <v/>
      </c>
      <c r="AL23" t="str">
        <f t="shared" si="9"/>
        <v/>
      </c>
      <c r="AM23" t="str">
        <f t="shared" si="10"/>
        <v/>
      </c>
      <c r="AN23" t="str">
        <f t="shared" si="11"/>
        <v/>
      </c>
    </row>
    <row r="24" spans="2:40" ht="21" customHeight="1" x14ac:dyDescent="0.15">
      <c r="B24" s="45" t="str">
        <f t="shared" si="12"/>
        <v>Ｄ18</v>
      </c>
      <c r="C24" s="51"/>
      <c r="D24" s="39"/>
      <c r="E24" s="40"/>
      <c r="F24" s="41"/>
      <c r="G24" s="41"/>
      <c r="H24" s="39"/>
      <c r="I24" s="40"/>
      <c r="J24" s="58" t="str">
        <f t="shared" si="13"/>
        <v/>
      </c>
      <c r="K24" s="56"/>
      <c r="L24" s="42" t="str">
        <f t="shared" si="0"/>
        <v/>
      </c>
      <c r="M24" s="43" t="str">
        <f t="shared" si="14"/>
        <v/>
      </c>
      <c r="N24" s="48"/>
      <c r="O24" s="44" t="str">
        <f t="shared" ca="1" si="15"/>
        <v/>
      </c>
      <c r="AC24" s="49" t="str">
        <f t="shared" si="1"/>
        <v/>
      </c>
      <c r="AD24" s="49" t="str">
        <f t="shared" si="2"/>
        <v/>
      </c>
      <c r="AF24" s="121" t="str">
        <f t="shared" si="3"/>
        <v/>
      </c>
      <c r="AG24" s="121" t="str">
        <f t="shared" si="4"/>
        <v/>
      </c>
      <c r="AH24" t="str">
        <f t="shared" si="5"/>
        <v/>
      </c>
      <c r="AI24" t="str">
        <f t="shared" si="6"/>
        <v/>
      </c>
      <c r="AJ24" t="str">
        <f t="shared" si="7"/>
        <v/>
      </c>
      <c r="AK24" t="str">
        <f t="shared" si="8"/>
        <v/>
      </c>
      <c r="AL24" t="str">
        <f t="shared" si="9"/>
        <v/>
      </c>
      <c r="AM24" t="str">
        <f t="shared" si="10"/>
        <v/>
      </c>
      <c r="AN24" t="str">
        <f t="shared" si="11"/>
        <v/>
      </c>
    </row>
    <row r="25" spans="2:40" ht="21" customHeight="1" x14ac:dyDescent="0.15">
      <c r="B25" s="45" t="str">
        <f t="shared" si="12"/>
        <v>Ｄ19</v>
      </c>
      <c r="C25" s="51"/>
      <c r="D25" s="39"/>
      <c r="E25" s="40"/>
      <c r="F25" s="41"/>
      <c r="G25" s="41"/>
      <c r="H25" s="39"/>
      <c r="I25" s="40"/>
      <c r="J25" s="58" t="str">
        <f t="shared" si="13"/>
        <v/>
      </c>
      <c r="K25" s="56"/>
      <c r="L25" s="42" t="str">
        <f t="shared" si="0"/>
        <v/>
      </c>
      <c r="M25" s="43" t="str">
        <f t="shared" si="14"/>
        <v/>
      </c>
      <c r="N25" s="48"/>
      <c r="O25" s="44" t="str">
        <f t="shared" ca="1" si="15"/>
        <v/>
      </c>
      <c r="AC25" s="49" t="str">
        <f t="shared" si="1"/>
        <v/>
      </c>
      <c r="AD25" s="49" t="str">
        <f t="shared" si="2"/>
        <v/>
      </c>
      <c r="AF25" s="121" t="str">
        <f t="shared" si="3"/>
        <v/>
      </c>
      <c r="AG25" s="121" t="str">
        <f t="shared" si="4"/>
        <v/>
      </c>
      <c r="AH25" t="str">
        <f t="shared" si="5"/>
        <v/>
      </c>
      <c r="AI25" t="str">
        <f t="shared" si="6"/>
        <v/>
      </c>
      <c r="AJ25" t="str">
        <f t="shared" si="7"/>
        <v/>
      </c>
      <c r="AK25" t="str">
        <f t="shared" si="8"/>
        <v/>
      </c>
      <c r="AL25" t="str">
        <f t="shared" si="9"/>
        <v/>
      </c>
      <c r="AM25" t="str">
        <f t="shared" si="10"/>
        <v/>
      </c>
      <c r="AN25" t="str">
        <f t="shared" si="11"/>
        <v/>
      </c>
    </row>
    <row r="26" spans="2:40" ht="21" customHeight="1" x14ac:dyDescent="0.15">
      <c r="B26" s="45" t="str">
        <f t="shared" si="12"/>
        <v>Ｄ20</v>
      </c>
      <c r="C26" s="51"/>
      <c r="D26" s="39"/>
      <c r="E26" s="40"/>
      <c r="F26" s="41"/>
      <c r="G26" s="41"/>
      <c r="H26" s="39"/>
      <c r="I26" s="40"/>
      <c r="J26" s="58" t="str">
        <f t="shared" si="13"/>
        <v/>
      </c>
      <c r="K26" s="56"/>
      <c r="L26" s="42" t="str">
        <f t="shared" si="0"/>
        <v/>
      </c>
      <c r="M26" s="43" t="str">
        <f t="shared" si="14"/>
        <v/>
      </c>
      <c r="N26" s="48"/>
      <c r="O26" s="44" t="str">
        <f t="shared" ca="1" si="15"/>
        <v/>
      </c>
      <c r="AC26" s="49" t="str">
        <f t="shared" si="1"/>
        <v/>
      </c>
      <c r="AD26" s="49" t="str">
        <f t="shared" si="2"/>
        <v/>
      </c>
      <c r="AF26" s="121" t="str">
        <f t="shared" si="3"/>
        <v/>
      </c>
      <c r="AG26" s="121" t="str">
        <f t="shared" si="4"/>
        <v/>
      </c>
      <c r="AH26" t="str">
        <f t="shared" si="5"/>
        <v/>
      </c>
      <c r="AI26" t="str">
        <f t="shared" si="6"/>
        <v/>
      </c>
      <c r="AJ26" t="str">
        <f t="shared" si="7"/>
        <v/>
      </c>
      <c r="AK26" t="str">
        <f t="shared" si="8"/>
        <v/>
      </c>
      <c r="AL26" t="str">
        <f t="shared" si="9"/>
        <v/>
      </c>
      <c r="AM26" t="str">
        <f t="shared" si="10"/>
        <v/>
      </c>
      <c r="AN26" t="str">
        <f t="shared" si="11"/>
        <v/>
      </c>
    </row>
    <row r="27" spans="2:40" ht="21" customHeight="1" x14ac:dyDescent="0.15">
      <c r="B27" s="45" t="str">
        <f t="shared" si="12"/>
        <v>Ｄ21</v>
      </c>
      <c r="C27" s="51"/>
      <c r="D27" s="39"/>
      <c r="E27" s="40"/>
      <c r="F27" s="41"/>
      <c r="G27" s="41"/>
      <c r="H27" s="39"/>
      <c r="I27" s="40"/>
      <c r="J27" s="58" t="str">
        <f t="shared" ref="J27:J56" si="16">IF(AND(D27&lt;&gt;"",E27&lt;&gt;""),J26,"")</f>
        <v/>
      </c>
      <c r="K27" s="56"/>
      <c r="L27" s="42" t="str">
        <f t="shared" ref="L27:L56" si="17">IF(AND(D27&lt;&gt;"",E27&lt;&gt;""),L26,"")</f>
        <v/>
      </c>
      <c r="M27" s="43" t="str">
        <f t="shared" ref="M27:M56" si="18">IF(L27="","",$M$7)</f>
        <v/>
      </c>
      <c r="N27" s="48"/>
      <c r="O27" s="44" t="str">
        <f t="shared" ref="O27:O56" ca="1" si="19">IF(N27="","",TODAY()-N27)</f>
        <v/>
      </c>
      <c r="AC27" s="49" t="str">
        <f t="shared" si="1"/>
        <v/>
      </c>
      <c r="AD27" s="49" t="str">
        <f t="shared" si="2"/>
        <v/>
      </c>
      <c r="AF27" s="121" t="str">
        <f t="shared" si="3"/>
        <v/>
      </c>
      <c r="AG27" s="121" t="str">
        <f t="shared" si="4"/>
        <v/>
      </c>
      <c r="AH27" t="str">
        <f t="shared" si="5"/>
        <v/>
      </c>
      <c r="AI27" t="str">
        <f t="shared" si="6"/>
        <v/>
      </c>
      <c r="AJ27" t="str">
        <f t="shared" si="7"/>
        <v/>
      </c>
      <c r="AK27" t="str">
        <f t="shared" si="8"/>
        <v/>
      </c>
      <c r="AL27" t="str">
        <f t="shared" si="9"/>
        <v/>
      </c>
      <c r="AM27" t="str">
        <f t="shared" si="10"/>
        <v/>
      </c>
      <c r="AN27" t="str">
        <f t="shared" si="11"/>
        <v/>
      </c>
    </row>
    <row r="28" spans="2:40" ht="21" customHeight="1" x14ac:dyDescent="0.15">
      <c r="B28" s="45" t="str">
        <f t="shared" si="12"/>
        <v>Ｄ22</v>
      </c>
      <c r="C28" s="51"/>
      <c r="D28" s="39"/>
      <c r="E28" s="40"/>
      <c r="F28" s="41"/>
      <c r="G28" s="41"/>
      <c r="H28" s="39"/>
      <c r="I28" s="40"/>
      <c r="J28" s="58" t="str">
        <f t="shared" si="16"/>
        <v/>
      </c>
      <c r="K28" s="56"/>
      <c r="L28" s="42" t="str">
        <f t="shared" si="17"/>
        <v/>
      </c>
      <c r="M28" s="43" t="str">
        <f t="shared" si="18"/>
        <v/>
      </c>
      <c r="N28" s="48"/>
      <c r="O28" s="44" t="str">
        <f t="shared" ca="1" si="19"/>
        <v/>
      </c>
      <c r="AC28" s="49" t="str">
        <f t="shared" si="1"/>
        <v/>
      </c>
      <c r="AD28" s="49" t="str">
        <f t="shared" si="2"/>
        <v/>
      </c>
      <c r="AF28" s="121" t="str">
        <f t="shared" si="3"/>
        <v/>
      </c>
      <c r="AG28" s="121" t="str">
        <f t="shared" si="4"/>
        <v/>
      </c>
      <c r="AH28" t="str">
        <f t="shared" si="5"/>
        <v/>
      </c>
      <c r="AI28" t="str">
        <f t="shared" si="6"/>
        <v/>
      </c>
      <c r="AJ28" t="str">
        <f t="shared" si="7"/>
        <v/>
      </c>
      <c r="AK28" t="str">
        <f t="shared" si="8"/>
        <v/>
      </c>
      <c r="AL28" t="str">
        <f t="shared" si="9"/>
        <v/>
      </c>
      <c r="AM28" t="str">
        <f t="shared" si="10"/>
        <v/>
      </c>
      <c r="AN28" t="str">
        <f t="shared" si="11"/>
        <v/>
      </c>
    </row>
    <row r="29" spans="2:40" ht="21" customHeight="1" x14ac:dyDescent="0.15">
      <c r="B29" s="45" t="str">
        <f t="shared" si="12"/>
        <v>Ｄ23</v>
      </c>
      <c r="C29" s="51"/>
      <c r="D29" s="39"/>
      <c r="E29" s="40"/>
      <c r="F29" s="41"/>
      <c r="G29" s="41"/>
      <c r="H29" s="39"/>
      <c r="I29" s="40"/>
      <c r="J29" s="58" t="str">
        <f t="shared" si="16"/>
        <v/>
      </c>
      <c r="K29" s="56"/>
      <c r="L29" s="42" t="str">
        <f t="shared" si="17"/>
        <v/>
      </c>
      <c r="M29" s="43" t="str">
        <f t="shared" si="18"/>
        <v/>
      </c>
      <c r="N29" s="48"/>
      <c r="O29" s="44" t="str">
        <f t="shared" ca="1" si="19"/>
        <v/>
      </c>
      <c r="AC29" s="49" t="str">
        <f t="shared" si="1"/>
        <v/>
      </c>
      <c r="AD29" s="49" t="str">
        <f t="shared" si="2"/>
        <v/>
      </c>
      <c r="AF29" s="121" t="str">
        <f t="shared" si="3"/>
        <v/>
      </c>
      <c r="AG29" s="121" t="str">
        <f t="shared" si="4"/>
        <v/>
      </c>
      <c r="AH29" t="str">
        <f t="shared" si="5"/>
        <v/>
      </c>
      <c r="AI29" t="str">
        <f t="shared" si="6"/>
        <v/>
      </c>
      <c r="AJ29" t="str">
        <f t="shared" si="7"/>
        <v/>
      </c>
      <c r="AK29" t="str">
        <f t="shared" si="8"/>
        <v/>
      </c>
      <c r="AL29" t="str">
        <f t="shared" si="9"/>
        <v/>
      </c>
      <c r="AM29" t="str">
        <f t="shared" si="10"/>
        <v/>
      </c>
      <c r="AN29" t="str">
        <f t="shared" si="11"/>
        <v/>
      </c>
    </row>
    <row r="30" spans="2:40" ht="21" customHeight="1" x14ac:dyDescent="0.15">
      <c r="B30" s="45" t="str">
        <f t="shared" si="12"/>
        <v>Ｄ24</v>
      </c>
      <c r="C30" s="51"/>
      <c r="D30" s="39"/>
      <c r="E30" s="40"/>
      <c r="F30" s="41"/>
      <c r="G30" s="41"/>
      <c r="H30" s="39"/>
      <c r="I30" s="40"/>
      <c r="J30" s="58" t="str">
        <f t="shared" si="16"/>
        <v/>
      </c>
      <c r="K30" s="56"/>
      <c r="L30" s="42" t="str">
        <f t="shared" si="17"/>
        <v/>
      </c>
      <c r="M30" s="43" t="str">
        <f t="shared" si="18"/>
        <v/>
      </c>
      <c r="N30" s="48"/>
      <c r="O30" s="44" t="str">
        <f t="shared" ca="1" si="19"/>
        <v/>
      </c>
      <c r="AC30" s="49" t="str">
        <f t="shared" si="1"/>
        <v/>
      </c>
      <c r="AD30" s="49" t="str">
        <f t="shared" si="2"/>
        <v/>
      </c>
      <c r="AF30" s="121" t="str">
        <f t="shared" si="3"/>
        <v/>
      </c>
      <c r="AG30" s="121" t="str">
        <f t="shared" si="4"/>
        <v/>
      </c>
      <c r="AH30" t="str">
        <f t="shared" si="5"/>
        <v/>
      </c>
      <c r="AI30" t="str">
        <f t="shared" si="6"/>
        <v/>
      </c>
      <c r="AJ30" t="str">
        <f t="shared" si="7"/>
        <v/>
      </c>
      <c r="AK30" t="str">
        <f t="shared" si="8"/>
        <v/>
      </c>
      <c r="AL30" t="str">
        <f t="shared" si="9"/>
        <v/>
      </c>
      <c r="AM30" t="str">
        <f t="shared" si="10"/>
        <v/>
      </c>
      <c r="AN30" t="str">
        <f t="shared" si="11"/>
        <v/>
      </c>
    </row>
    <row r="31" spans="2:40" ht="21" customHeight="1" x14ac:dyDescent="0.15">
      <c r="B31" s="45" t="str">
        <f t="shared" si="12"/>
        <v>Ｄ25</v>
      </c>
      <c r="C31" s="51"/>
      <c r="D31" s="39"/>
      <c r="E31" s="40"/>
      <c r="F31" s="41"/>
      <c r="G31" s="41"/>
      <c r="H31" s="39"/>
      <c r="I31" s="40"/>
      <c r="J31" s="58" t="str">
        <f t="shared" si="16"/>
        <v/>
      </c>
      <c r="K31" s="56"/>
      <c r="L31" s="42" t="str">
        <f t="shared" si="17"/>
        <v/>
      </c>
      <c r="M31" s="43" t="str">
        <f t="shared" si="18"/>
        <v/>
      </c>
      <c r="N31" s="48"/>
      <c r="O31" s="44" t="str">
        <f t="shared" ca="1" si="19"/>
        <v/>
      </c>
      <c r="AC31" s="49" t="str">
        <f t="shared" si="1"/>
        <v/>
      </c>
      <c r="AD31" s="49" t="str">
        <f t="shared" si="2"/>
        <v/>
      </c>
      <c r="AF31" s="121" t="str">
        <f t="shared" si="3"/>
        <v/>
      </c>
      <c r="AG31" s="121" t="str">
        <f t="shared" si="4"/>
        <v/>
      </c>
      <c r="AH31" t="str">
        <f t="shared" si="5"/>
        <v/>
      </c>
      <c r="AI31" t="str">
        <f t="shared" si="6"/>
        <v/>
      </c>
      <c r="AJ31" t="str">
        <f t="shared" si="7"/>
        <v/>
      </c>
      <c r="AK31" t="str">
        <f t="shared" si="8"/>
        <v/>
      </c>
      <c r="AL31" t="str">
        <f t="shared" si="9"/>
        <v/>
      </c>
      <c r="AM31" t="str">
        <f t="shared" si="10"/>
        <v/>
      </c>
      <c r="AN31" t="str">
        <f t="shared" si="11"/>
        <v/>
      </c>
    </row>
    <row r="32" spans="2:40" ht="21" customHeight="1" x14ac:dyDescent="0.15">
      <c r="B32" s="45" t="str">
        <f t="shared" si="12"/>
        <v>Ｄ26</v>
      </c>
      <c r="C32" s="51"/>
      <c r="D32" s="39"/>
      <c r="E32" s="40"/>
      <c r="F32" s="41"/>
      <c r="G32" s="41"/>
      <c r="H32" s="39"/>
      <c r="I32" s="40"/>
      <c r="J32" s="58" t="str">
        <f t="shared" si="16"/>
        <v/>
      </c>
      <c r="K32" s="56"/>
      <c r="L32" s="42" t="str">
        <f t="shared" si="17"/>
        <v/>
      </c>
      <c r="M32" s="43" t="str">
        <f t="shared" si="18"/>
        <v/>
      </c>
      <c r="N32" s="48"/>
      <c r="O32" s="44" t="str">
        <f t="shared" ca="1" si="19"/>
        <v/>
      </c>
      <c r="AC32" s="49" t="str">
        <f t="shared" si="1"/>
        <v/>
      </c>
      <c r="AD32" s="49" t="str">
        <f t="shared" si="2"/>
        <v/>
      </c>
      <c r="AF32" s="121" t="str">
        <f t="shared" si="3"/>
        <v/>
      </c>
      <c r="AG32" s="121" t="str">
        <f t="shared" si="4"/>
        <v/>
      </c>
      <c r="AH32" t="str">
        <f t="shared" si="5"/>
        <v/>
      </c>
      <c r="AI32" t="str">
        <f t="shared" si="6"/>
        <v/>
      </c>
      <c r="AJ32" t="str">
        <f t="shared" si="7"/>
        <v/>
      </c>
      <c r="AK32" t="str">
        <f t="shared" si="8"/>
        <v/>
      </c>
      <c r="AL32" t="str">
        <f t="shared" si="9"/>
        <v/>
      </c>
      <c r="AM32" t="str">
        <f t="shared" si="10"/>
        <v/>
      </c>
      <c r="AN32" t="str">
        <f t="shared" si="11"/>
        <v/>
      </c>
    </row>
    <row r="33" spans="2:40" ht="21" customHeight="1" x14ac:dyDescent="0.15">
      <c r="B33" s="45" t="str">
        <f t="shared" si="12"/>
        <v>Ｄ27</v>
      </c>
      <c r="C33" s="51"/>
      <c r="D33" s="39"/>
      <c r="E33" s="40"/>
      <c r="F33" s="41"/>
      <c r="G33" s="41"/>
      <c r="H33" s="39"/>
      <c r="I33" s="40"/>
      <c r="J33" s="58" t="str">
        <f t="shared" si="16"/>
        <v/>
      </c>
      <c r="K33" s="56"/>
      <c r="L33" s="42" t="str">
        <f t="shared" si="17"/>
        <v/>
      </c>
      <c r="M33" s="43" t="str">
        <f t="shared" si="18"/>
        <v/>
      </c>
      <c r="N33" s="48"/>
      <c r="O33" s="44" t="str">
        <f t="shared" ca="1" si="19"/>
        <v/>
      </c>
      <c r="AC33" s="49" t="str">
        <f t="shared" si="1"/>
        <v/>
      </c>
      <c r="AD33" s="49" t="str">
        <f t="shared" si="2"/>
        <v/>
      </c>
      <c r="AF33" s="121" t="str">
        <f t="shared" si="3"/>
        <v/>
      </c>
      <c r="AG33" s="121" t="str">
        <f t="shared" si="4"/>
        <v/>
      </c>
      <c r="AH33" t="str">
        <f t="shared" si="5"/>
        <v/>
      </c>
      <c r="AI33" t="str">
        <f t="shared" si="6"/>
        <v/>
      </c>
      <c r="AJ33" t="str">
        <f t="shared" si="7"/>
        <v/>
      </c>
      <c r="AK33" t="str">
        <f t="shared" si="8"/>
        <v/>
      </c>
      <c r="AL33" t="str">
        <f t="shared" si="9"/>
        <v/>
      </c>
      <c r="AM33" t="str">
        <f t="shared" si="10"/>
        <v/>
      </c>
      <c r="AN33" t="str">
        <f t="shared" si="11"/>
        <v/>
      </c>
    </row>
    <row r="34" spans="2:40" ht="21" customHeight="1" x14ac:dyDescent="0.15">
      <c r="B34" s="45" t="str">
        <f t="shared" si="12"/>
        <v>Ｄ28</v>
      </c>
      <c r="C34" s="51"/>
      <c r="D34" s="39"/>
      <c r="E34" s="40"/>
      <c r="F34" s="41"/>
      <c r="G34" s="41"/>
      <c r="H34" s="39"/>
      <c r="I34" s="40"/>
      <c r="J34" s="58" t="str">
        <f t="shared" si="16"/>
        <v/>
      </c>
      <c r="K34" s="56"/>
      <c r="L34" s="42" t="str">
        <f t="shared" si="17"/>
        <v/>
      </c>
      <c r="M34" s="43" t="str">
        <f t="shared" si="18"/>
        <v/>
      </c>
      <c r="N34" s="48"/>
      <c r="O34" s="44" t="str">
        <f t="shared" ca="1" si="19"/>
        <v/>
      </c>
      <c r="AC34" s="49" t="str">
        <f t="shared" si="1"/>
        <v/>
      </c>
      <c r="AD34" s="49" t="str">
        <f t="shared" si="2"/>
        <v/>
      </c>
      <c r="AF34" s="121" t="str">
        <f t="shared" si="3"/>
        <v/>
      </c>
      <c r="AG34" s="121" t="str">
        <f t="shared" si="4"/>
        <v/>
      </c>
      <c r="AH34" t="str">
        <f t="shared" si="5"/>
        <v/>
      </c>
      <c r="AI34" t="str">
        <f t="shared" si="6"/>
        <v/>
      </c>
      <c r="AJ34" t="str">
        <f t="shared" si="7"/>
        <v/>
      </c>
      <c r="AK34" t="str">
        <f t="shared" si="8"/>
        <v/>
      </c>
      <c r="AL34" t="str">
        <f t="shared" si="9"/>
        <v/>
      </c>
      <c r="AM34" t="str">
        <f t="shared" si="10"/>
        <v/>
      </c>
      <c r="AN34" t="str">
        <f t="shared" si="11"/>
        <v/>
      </c>
    </row>
    <row r="35" spans="2:40" ht="21" customHeight="1" x14ac:dyDescent="0.15">
      <c r="B35" s="45" t="str">
        <f t="shared" si="12"/>
        <v>Ｄ29</v>
      </c>
      <c r="C35" s="51"/>
      <c r="D35" s="39"/>
      <c r="E35" s="40"/>
      <c r="F35" s="41"/>
      <c r="G35" s="41"/>
      <c r="H35" s="39"/>
      <c r="I35" s="40"/>
      <c r="J35" s="58" t="str">
        <f t="shared" si="16"/>
        <v/>
      </c>
      <c r="K35" s="56"/>
      <c r="L35" s="42" t="str">
        <f t="shared" si="17"/>
        <v/>
      </c>
      <c r="M35" s="43" t="str">
        <f t="shared" si="18"/>
        <v/>
      </c>
      <c r="N35" s="48"/>
      <c r="O35" s="44" t="str">
        <f t="shared" ca="1" si="19"/>
        <v/>
      </c>
      <c r="AC35" s="49" t="str">
        <f t="shared" si="1"/>
        <v/>
      </c>
      <c r="AD35" s="49" t="str">
        <f t="shared" si="2"/>
        <v/>
      </c>
      <c r="AF35" s="121" t="str">
        <f t="shared" si="3"/>
        <v/>
      </c>
      <c r="AG35" s="121" t="str">
        <f t="shared" si="4"/>
        <v/>
      </c>
      <c r="AH35" t="str">
        <f t="shared" si="5"/>
        <v/>
      </c>
      <c r="AI35" t="str">
        <f t="shared" si="6"/>
        <v/>
      </c>
      <c r="AJ35" t="str">
        <f t="shared" si="7"/>
        <v/>
      </c>
      <c r="AK35" t="str">
        <f t="shared" si="8"/>
        <v/>
      </c>
      <c r="AL35" t="str">
        <f t="shared" si="9"/>
        <v/>
      </c>
      <c r="AM35" t="str">
        <f t="shared" si="10"/>
        <v/>
      </c>
      <c r="AN35" t="str">
        <f t="shared" si="11"/>
        <v/>
      </c>
    </row>
    <row r="36" spans="2:40" ht="21" customHeight="1" x14ac:dyDescent="0.15">
      <c r="B36" s="45" t="str">
        <f t="shared" si="12"/>
        <v>Ｄ30</v>
      </c>
      <c r="C36" s="51"/>
      <c r="D36" s="39"/>
      <c r="E36" s="40"/>
      <c r="F36" s="41"/>
      <c r="G36" s="41"/>
      <c r="H36" s="39"/>
      <c r="I36" s="40"/>
      <c r="J36" s="58" t="str">
        <f t="shared" si="16"/>
        <v/>
      </c>
      <c r="K36" s="56"/>
      <c r="L36" s="42" t="str">
        <f t="shared" si="17"/>
        <v/>
      </c>
      <c r="M36" s="43" t="str">
        <f t="shared" si="18"/>
        <v/>
      </c>
      <c r="N36" s="48"/>
      <c r="O36" s="44" t="str">
        <f t="shared" ca="1" si="19"/>
        <v/>
      </c>
      <c r="AC36" s="49" t="str">
        <f t="shared" si="1"/>
        <v/>
      </c>
      <c r="AD36" s="49" t="str">
        <f t="shared" si="2"/>
        <v/>
      </c>
      <c r="AF36" s="121" t="str">
        <f t="shared" si="3"/>
        <v/>
      </c>
      <c r="AG36" s="121" t="str">
        <f t="shared" si="4"/>
        <v/>
      </c>
      <c r="AH36" t="str">
        <f t="shared" si="5"/>
        <v/>
      </c>
      <c r="AI36" t="str">
        <f t="shared" si="6"/>
        <v/>
      </c>
      <c r="AJ36" t="str">
        <f t="shared" si="7"/>
        <v/>
      </c>
      <c r="AK36" t="str">
        <f t="shared" si="8"/>
        <v/>
      </c>
      <c r="AL36" t="str">
        <f t="shared" si="9"/>
        <v/>
      </c>
      <c r="AM36" t="str">
        <f t="shared" si="10"/>
        <v/>
      </c>
      <c r="AN36" t="str">
        <f t="shared" si="11"/>
        <v/>
      </c>
    </row>
    <row r="37" spans="2:40" ht="21" customHeight="1" x14ac:dyDescent="0.15">
      <c r="B37" s="45" t="str">
        <f t="shared" si="12"/>
        <v>Ｄ31</v>
      </c>
      <c r="C37" s="51"/>
      <c r="D37" s="39"/>
      <c r="E37" s="40"/>
      <c r="F37" s="41"/>
      <c r="G37" s="41"/>
      <c r="H37" s="39"/>
      <c r="I37" s="40"/>
      <c r="J37" s="58" t="str">
        <f t="shared" si="16"/>
        <v/>
      </c>
      <c r="K37" s="56"/>
      <c r="L37" s="42" t="str">
        <f t="shared" si="17"/>
        <v/>
      </c>
      <c r="M37" s="43" t="str">
        <f t="shared" si="18"/>
        <v/>
      </c>
      <c r="N37" s="48"/>
      <c r="O37" s="44" t="str">
        <f t="shared" ca="1" si="19"/>
        <v/>
      </c>
      <c r="AC37" s="49" t="str">
        <f t="shared" si="1"/>
        <v/>
      </c>
      <c r="AD37" s="49" t="str">
        <f t="shared" si="2"/>
        <v/>
      </c>
      <c r="AF37" s="121" t="str">
        <f t="shared" si="3"/>
        <v/>
      </c>
      <c r="AG37" s="121" t="str">
        <f t="shared" si="4"/>
        <v/>
      </c>
      <c r="AH37" t="str">
        <f t="shared" si="5"/>
        <v/>
      </c>
      <c r="AI37" t="str">
        <f t="shared" si="6"/>
        <v/>
      </c>
      <c r="AJ37" t="str">
        <f t="shared" si="7"/>
        <v/>
      </c>
      <c r="AK37" t="str">
        <f t="shared" si="8"/>
        <v/>
      </c>
      <c r="AL37" t="str">
        <f t="shared" si="9"/>
        <v/>
      </c>
      <c r="AM37" t="str">
        <f t="shared" si="10"/>
        <v/>
      </c>
      <c r="AN37" t="str">
        <f t="shared" si="11"/>
        <v/>
      </c>
    </row>
    <row r="38" spans="2:40" ht="21" customHeight="1" x14ac:dyDescent="0.15">
      <c r="B38" s="45" t="str">
        <f t="shared" si="12"/>
        <v>Ｄ32</v>
      </c>
      <c r="C38" s="51"/>
      <c r="D38" s="39"/>
      <c r="E38" s="40"/>
      <c r="F38" s="41"/>
      <c r="G38" s="41"/>
      <c r="H38" s="39"/>
      <c r="I38" s="40"/>
      <c r="J38" s="58" t="str">
        <f t="shared" si="16"/>
        <v/>
      </c>
      <c r="K38" s="56"/>
      <c r="L38" s="42" t="str">
        <f t="shared" si="17"/>
        <v/>
      </c>
      <c r="M38" s="43" t="str">
        <f t="shared" si="18"/>
        <v/>
      </c>
      <c r="N38" s="48"/>
      <c r="O38" s="44" t="str">
        <f t="shared" ca="1" si="19"/>
        <v/>
      </c>
      <c r="AC38" s="49" t="str">
        <f t="shared" si="1"/>
        <v/>
      </c>
      <c r="AD38" s="49" t="str">
        <f t="shared" si="2"/>
        <v/>
      </c>
      <c r="AF38" s="121" t="str">
        <f t="shared" si="3"/>
        <v/>
      </c>
      <c r="AG38" s="121" t="str">
        <f t="shared" si="4"/>
        <v/>
      </c>
      <c r="AH38" t="str">
        <f t="shared" si="5"/>
        <v/>
      </c>
      <c r="AI38" t="str">
        <f t="shared" si="6"/>
        <v/>
      </c>
      <c r="AJ38" t="str">
        <f t="shared" si="7"/>
        <v/>
      </c>
      <c r="AK38" t="str">
        <f t="shared" si="8"/>
        <v/>
      </c>
      <c r="AL38" t="str">
        <f t="shared" si="9"/>
        <v/>
      </c>
      <c r="AM38" t="str">
        <f t="shared" si="10"/>
        <v/>
      </c>
      <c r="AN38" t="str">
        <f t="shared" si="11"/>
        <v/>
      </c>
    </row>
    <row r="39" spans="2:40" ht="21" customHeight="1" x14ac:dyDescent="0.15">
      <c r="B39" s="45" t="str">
        <f t="shared" si="12"/>
        <v>Ｄ33</v>
      </c>
      <c r="C39" s="51"/>
      <c r="D39" s="39"/>
      <c r="E39" s="40"/>
      <c r="F39" s="41"/>
      <c r="G39" s="41"/>
      <c r="H39" s="39"/>
      <c r="I39" s="40"/>
      <c r="J39" s="58" t="str">
        <f t="shared" si="16"/>
        <v/>
      </c>
      <c r="K39" s="56"/>
      <c r="L39" s="42" t="str">
        <f t="shared" si="17"/>
        <v/>
      </c>
      <c r="M39" s="43" t="str">
        <f t="shared" si="18"/>
        <v/>
      </c>
      <c r="N39" s="48"/>
      <c r="O39" s="44" t="str">
        <f t="shared" ca="1" si="19"/>
        <v/>
      </c>
      <c r="AC39" s="49" t="str">
        <f t="shared" si="1"/>
        <v/>
      </c>
      <c r="AD39" s="49" t="str">
        <f t="shared" si="2"/>
        <v/>
      </c>
      <c r="AF39" s="121" t="str">
        <f t="shared" si="3"/>
        <v/>
      </c>
      <c r="AG39" s="121" t="str">
        <f t="shared" si="4"/>
        <v/>
      </c>
      <c r="AH39" t="str">
        <f t="shared" si="5"/>
        <v/>
      </c>
      <c r="AI39" t="str">
        <f t="shared" si="6"/>
        <v/>
      </c>
      <c r="AJ39" t="str">
        <f t="shared" si="7"/>
        <v/>
      </c>
      <c r="AK39" t="str">
        <f t="shared" si="8"/>
        <v/>
      </c>
      <c r="AL39" t="str">
        <f t="shared" si="9"/>
        <v/>
      </c>
      <c r="AM39" t="str">
        <f t="shared" si="10"/>
        <v/>
      </c>
      <c r="AN39" t="str">
        <f t="shared" si="11"/>
        <v/>
      </c>
    </row>
    <row r="40" spans="2:40" ht="21" customHeight="1" x14ac:dyDescent="0.15">
      <c r="B40" s="45" t="str">
        <f t="shared" si="12"/>
        <v>Ｄ34</v>
      </c>
      <c r="C40" s="51"/>
      <c r="D40" s="39"/>
      <c r="E40" s="40"/>
      <c r="F40" s="41"/>
      <c r="G40" s="41"/>
      <c r="H40" s="39"/>
      <c r="I40" s="40"/>
      <c r="J40" s="58" t="str">
        <f t="shared" si="16"/>
        <v/>
      </c>
      <c r="K40" s="56"/>
      <c r="L40" s="42" t="str">
        <f t="shared" si="17"/>
        <v/>
      </c>
      <c r="M40" s="43" t="str">
        <f t="shared" si="18"/>
        <v/>
      </c>
      <c r="N40" s="48"/>
      <c r="O40" s="44" t="str">
        <f t="shared" ca="1" si="19"/>
        <v/>
      </c>
      <c r="AC40" s="49" t="str">
        <f t="shared" si="1"/>
        <v/>
      </c>
      <c r="AD40" s="49" t="str">
        <f t="shared" si="2"/>
        <v/>
      </c>
      <c r="AF40" s="121" t="str">
        <f t="shared" si="3"/>
        <v/>
      </c>
      <c r="AG40" s="121" t="str">
        <f t="shared" si="4"/>
        <v/>
      </c>
      <c r="AH40" t="str">
        <f t="shared" si="5"/>
        <v/>
      </c>
      <c r="AI40" t="str">
        <f t="shared" si="6"/>
        <v/>
      </c>
      <c r="AJ40" t="str">
        <f t="shared" si="7"/>
        <v/>
      </c>
      <c r="AK40" t="str">
        <f t="shared" si="8"/>
        <v/>
      </c>
      <c r="AL40" t="str">
        <f t="shared" si="9"/>
        <v/>
      </c>
      <c r="AM40" t="str">
        <f t="shared" si="10"/>
        <v/>
      </c>
      <c r="AN40" t="str">
        <f t="shared" si="11"/>
        <v/>
      </c>
    </row>
    <row r="41" spans="2:40" ht="21" customHeight="1" x14ac:dyDescent="0.15">
      <c r="B41" s="45" t="str">
        <f t="shared" si="12"/>
        <v>Ｄ35</v>
      </c>
      <c r="C41" s="51"/>
      <c r="D41" s="39"/>
      <c r="E41" s="40"/>
      <c r="F41" s="41"/>
      <c r="G41" s="41"/>
      <c r="H41" s="39"/>
      <c r="I41" s="40"/>
      <c r="J41" s="58" t="str">
        <f t="shared" si="16"/>
        <v/>
      </c>
      <c r="K41" s="56"/>
      <c r="L41" s="42" t="str">
        <f t="shared" si="17"/>
        <v/>
      </c>
      <c r="M41" s="43" t="str">
        <f t="shared" si="18"/>
        <v/>
      </c>
      <c r="N41" s="48"/>
      <c r="O41" s="44" t="str">
        <f t="shared" ca="1" si="19"/>
        <v/>
      </c>
      <c r="AC41" s="49" t="str">
        <f t="shared" si="1"/>
        <v/>
      </c>
      <c r="AD41" s="49" t="str">
        <f t="shared" si="2"/>
        <v/>
      </c>
      <c r="AF41" s="121" t="str">
        <f t="shared" si="3"/>
        <v/>
      </c>
      <c r="AG41" s="121" t="str">
        <f t="shared" si="4"/>
        <v/>
      </c>
      <c r="AH41" t="str">
        <f t="shared" si="5"/>
        <v/>
      </c>
      <c r="AI41" t="str">
        <f t="shared" si="6"/>
        <v/>
      </c>
      <c r="AJ41" t="str">
        <f t="shared" si="7"/>
        <v/>
      </c>
      <c r="AK41" t="str">
        <f t="shared" si="8"/>
        <v/>
      </c>
      <c r="AL41" t="str">
        <f t="shared" si="9"/>
        <v/>
      </c>
      <c r="AM41" t="str">
        <f t="shared" si="10"/>
        <v/>
      </c>
      <c r="AN41" t="str">
        <f t="shared" si="11"/>
        <v/>
      </c>
    </row>
    <row r="42" spans="2:40" ht="21" customHeight="1" x14ac:dyDescent="0.15">
      <c r="B42" s="45" t="str">
        <f t="shared" si="12"/>
        <v>Ｄ36</v>
      </c>
      <c r="C42" s="51"/>
      <c r="D42" s="39"/>
      <c r="E42" s="40"/>
      <c r="F42" s="41"/>
      <c r="G42" s="41"/>
      <c r="H42" s="39"/>
      <c r="I42" s="40"/>
      <c r="J42" s="58" t="str">
        <f t="shared" si="16"/>
        <v/>
      </c>
      <c r="K42" s="56"/>
      <c r="L42" s="42" t="str">
        <f t="shared" si="17"/>
        <v/>
      </c>
      <c r="M42" s="43" t="str">
        <f t="shared" si="18"/>
        <v/>
      </c>
      <c r="N42" s="48"/>
      <c r="O42" s="44" t="str">
        <f t="shared" ca="1" si="19"/>
        <v/>
      </c>
      <c r="AC42" s="49" t="str">
        <f t="shared" si="1"/>
        <v/>
      </c>
      <c r="AD42" s="49" t="str">
        <f t="shared" si="2"/>
        <v/>
      </c>
      <c r="AF42" s="121" t="str">
        <f t="shared" si="3"/>
        <v/>
      </c>
      <c r="AG42" s="121" t="str">
        <f t="shared" si="4"/>
        <v/>
      </c>
      <c r="AH42" t="str">
        <f t="shared" si="5"/>
        <v/>
      </c>
      <c r="AI42" t="str">
        <f t="shared" si="6"/>
        <v/>
      </c>
      <c r="AJ42" t="str">
        <f t="shared" si="7"/>
        <v/>
      </c>
      <c r="AK42" t="str">
        <f t="shared" si="8"/>
        <v/>
      </c>
      <c r="AL42" t="str">
        <f t="shared" si="9"/>
        <v/>
      </c>
      <c r="AM42" t="str">
        <f t="shared" si="10"/>
        <v/>
      </c>
      <c r="AN42" t="str">
        <f t="shared" si="11"/>
        <v/>
      </c>
    </row>
    <row r="43" spans="2:40" ht="21" customHeight="1" x14ac:dyDescent="0.15">
      <c r="B43" s="45" t="str">
        <f t="shared" si="12"/>
        <v>Ｄ37</v>
      </c>
      <c r="C43" s="51"/>
      <c r="D43" s="39"/>
      <c r="E43" s="40"/>
      <c r="F43" s="41"/>
      <c r="G43" s="41"/>
      <c r="H43" s="39"/>
      <c r="I43" s="40"/>
      <c r="J43" s="58" t="str">
        <f t="shared" si="16"/>
        <v/>
      </c>
      <c r="K43" s="56"/>
      <c r="L43" s="42" t="str">
        <f t="shared" si="17"/>
        <v/>
      </c>
      <c r="M43" s="43" t="str">
        <f t="shared" si="18"/>
        <v/>
      </c>
      <c r="N43" s="48"/>
      <c r="O43" s="44" t="str">
        <f t="shared" ca="1" si="19"/>
        <v/>
      </c>
      <c r="AC43" s="49" t="str">
        <f t="shared" si="1"/>
        <v/>
      </c>
      <c r="AD43" s="49" t="str">
        <f t="shared" si="2"/>
        <v/>
      </c>
      <c r="AF43" s="121" t="str">
        <f t="shared" si="3"/>
        <v/>
      </c>
      <c r="AG43" s="121" t="str">
        <f t="shared" si="4"/>
        <v/>
      </c>
      <c r="AH43" t="str">
        <f t="shared" si="5"/>
        <v/>
      </c>
      <c r="AI43" t="str">
        <f t="shared" si="6"/>
        <v/>
      </c>
      <c r="AJ43" t="str">
        <f t="shared" si="7"/>
        <v/>
      </c>
      <c r="AK43" t="str">
        <f t="shared" si="8"/>
        <v/>
      </c>
      <c r="AL43" t="str">
        <f t="shared" si="9"/>
        <v/>
      </c>
      <c r="AM43" t="str">
        <f t="shared" si="10"/>
        <v/>
      </c>
      <c r="AN43" t="str">
        <f t="shared" si="11"/>
        <v/>
      </c>
    </row>
    <row r="44" spans="2:40" ht="21" customHeight="1" x14ac:dyDescent="0.15">
      <c r="B44" s="45" t="str">
        <f t="shared" si="12"/>
        <v>Ｄ38</v>
      </c>
      <c r="C44" s="51"/>
      <c r="D44" s="39"/>
      <c r="E44" s="40"/>
      <c r="F44" s="41"/>
      <c r="G44" s="41"/>
      <c r="H44" s="39"/>
      <c r="I44" s="40"/>
      <c r="J44" s="58" t="str">
        <f t="shared" si="16"/>
        <v/>
      </c>
      <c r="K44" s="56"/>
      <c r="L44" s="42" t="str">
        <f t="shared" si="17"/>
        <v/>
      </c>
      <c r="M44" s="43" t="str">
        <f t="shared" si="18"/>
        <v/>
      </c>
      <c r="N44" s="48"/>
      <c r="O44" s="44" t="str">
        <f t="shared" ca="1" si="19"/>
        <v/>
      </c>
      <c r="AC44" s="49" t="str">
        <f t="shared" si="1"/>
        <v/>
      </c>
      <c r="AD44" s="49" t="str">
        <f t="shared" si="2"/>
        <v/>
      </c>
      <c r="AF44" s="121" t="str">
        <f t="shared" si="3"/>
        <v/>
      </c>
      <c r="AG44" s="121" t="str">
        <f t="shared" si="4"/>
        <v/>
      </c>
      <c r="AH44" t="str">
        <f t="shared" si="5"/>
        <v/>
      </c>
      <c r="AI44" t="str">
        <f t="shared" si="6"/>
        <v/>
      </c>
      <c r="AJ44" t="str">
        <f t="shared" si="7"/>
        <v/>
      </c>
      <c r="AK44" t="str">
        <f t="shared" si="8"/>
        <v/>
      </c>
      <c r="AL44" t="str">
        <f t="shared" si="9"/>
        <v/>
      </c>
      <c r="AM44" t="str">
        <f t="shared" si="10"/>
        <v/>
      </c>
      <c r="AN44" t="str">
        <f t="shared" si="11"/>
        <v/>
      </c>
    </row>
    <row r="45" spans="2:40" ht="21" customHeight="1" x14ac:dyDescent="0.15">
      <c r="B45" s="45" t="str">
        <f t="shared" si="12"/>
        <v>Ｄ39</v>
      </c>
      <c r="C45" s="51"/>
      <c r="D45" s="39"/>
      <c r="E45" s="40"/>
      <c r="F45" s="41"/>
      <c r="G45" s="41"/>
      <c r="H45" s="39"/>
      <c r="I45" s="40"/>
      <c r="J45" s="58" t="str">
        <f t="shared" si="16"/>
        <v/>
      </c>
      <c r="K45" s="56"/>
      <c r="L45" s="42" t="str">
        <f t="shared" si="17"/>
        <v/>
      </c>
      <c r="M45" s="43" t="str">
        <f t="shared" si="18"/>
        <v/>
      </c>
      <c r="N45" s="48"/>
      <c r="O45" s="44" t="str">
        <f t="shared" ca="1" si="19"/>
        <v/>
      </c>
      <c r="AC45" s="49" t="str">
        <f t="shared" si="1"/>
        <v/>
      </c>
      <c r="AD45" s="49" t="str">
        <f t="shared" si="2"/>
        <v/>
      </c>
      <c r="AF45" s="121" t="str">
        <f t="shared" si="3"/>
        <v/>
      </c>
      <c r="AG45" s="121" t="str">
        <f t="shared" si="4"/>
        <v/>
      </c>
      <c r="AH45" t="str">
        <f t="shared" si="5"/>
        <v/>
      </c>
      <c r="AI45" t="str">
        <f t="shared" si="6"/>
        <v/>
      </c>
      <c r="AJ45" t="str">
        <f t="shared" si="7"/>
        <v/>
      </c>
      <c r="AK45" t="str">
        <f t="shared" si="8"/>
        <v/>
      </c>
      <c r="AL45" t="str">
        <f t="shared" si="9"/>
        <v/>
      </c>
      <c r="AM45" t="str">
        <f t="shared" si="10"/>
        <v/>
      </c>
      <c r="AN45" t="str">
        <f t="shared" si="11"/>
        <v/>
      </c>
    </row>
    <row r="46" spans="2:40" ht="21" customHeight="1" x14ac:dyDescent="0.15">
      <c r="B46" s="45" t="str">
        <f t="shared" si="12"/>
        <v>Ｄ40</v>
      </c>
      <c r="C46" s="51"/>
      <c r="D46" s="39"/>
      <c r="E46" s="40"/>
      <c r="F46" s="41"/>
      <c r="G46" s="41"/>
      <c r="H46" s="39"/>
      <c r="I46" s="40"/>
      <c r="J46" s="58" t="str">
        <f t="shared" si="16"/>
        <v/>
      </c>
      <c r="K46" s="56"/>
      <c r="L46" s="42" t="str">
        <f t="shared" si="17"/>
        <v/>
      </c>
      <c r="M46" s="43" t="str">
        <f t="shared" si="18"/>
        <v/>
      </c>
      <c r="N46" s="48"/>
      <c r="O46" s="44" t="str">
        <f t="shared" ca="1" si="19"/>
        <v/>
      </c>
      <c r="AC46" s="49" t="str">
        <f t="shared" si="1"/>
        <v/>
      </c>
      <c r="AD46" s="49" t="str">
        <f t="shared" si="2"/>
        <v/>
      </c>
      <c r="AF46" s="121" t="str">
        <f t="shared" si="3"/>
        <v/>
      </c>
      <c r="AG46" s="121" t="str">
        <f t="shared" si="4"/>
        <v/>
      </c>
      <c r="AH46" t="str">
        <f t="shared" si="5"/>
        <v/>
      </c>
      <c r="AI46" t="str">
        <f t="shared" si="6"/>
        <v/>
      </c>
      <c r="AJ46" t="str">
        <f t="shared" si="7"/>
        <v/>
      </c>
      <c r="AK46" t="str">
        <f t="shared" si="8"/>
        <v/>
      </c>
      <c r="AL46" t="str">
        <f t="shared" si="9"/>
        <v/>
      </c>
      <c r="AM46" t="str">
        <f t="shared" si="10"/>
        <v/>
      </c>
      <c r="AN46" t="str">
        <f t="shared" si="11"/>
        <v/>
      </c>
    </row>
    <row r="47" spans="2:40" ht="21" customHeight="1" x14ac:dyDescent="0.15">
      <c r="B47" s="45" t="str">
        <f t="shared" si="12"/>
        <v>Ｄ41</v>
      </c>
      <c r="C47" s="51"/>
      <c r="D47" s="39"/>
      <c r="E47" s="40"/>
      <c r="F47" s="41"/>
      <c r="G47" s="41"/>
      <c r="H47" s="39"/>
      <c r="I47" s="40"/>
      <c r="J47" s="58" t="str">
        <f t="shared" si="16"/>
        <v/>
      </c>
      <c r="K47" s="56"/>
      <c r="L47" s="42" t="str">
        <f t="shared" si="17"/>
        <v/>
      </c>
      <c r="M47" s="43" t="str">
        <f t="shared" si="18"/>
        <v/>
      </c>
      <c r="N47" s="48"/>
      <c r="O47" s="44" t="str">
        <f t="shared" ca="1" si="19"/>
        <v/>
      </c>
      <c r="AC47" s="49" t="str">
        <f t="shared" si="1"/>
        <v/>
      </c>
      <c r="AD47" s="49" t="str">
        <f t="shared" si="2"/>
        <v/>
      </c>
      <c r="AF47" s="121" t="str">
        <f t="shared" si="3"/>
        <v/>
      </c>
      <c r="AG47" s="121" t="str">
        <f t="shared" si="4"/>
        <v/>
      </c>
      <c r="AH47" t="str">
        <f t="shared" si="5"/>
        <v/>
      </c>
      <c r="AI47" t="str">
        <f t="shared" si="6"/>
        <v/>
      </c>
      <c r="AJ47" t="str">
        <f t="shared" si="7"/>
        <v/>
      </c>
      <c r="AK47" t="str">
        <f t="shared" si="8"/>
        <v/>
      </c>
      <c r="AL47" t="str">
        <f t="shared" si="9"/>
        <v/>
      </c>
      <c r="AM47" t="str">
        <f t="shared" si="10"/>
        <v/>
      </c>
      <c r="AN47" t="str">
        <f t="shared" si="11"/>
        <v/>
      </c>
    </row>
    <row r="48" spans="2:40" ht="21" customHeight="1" x14ac:dyDescent="0.15">
      <c r="B48" s="45" t="str">
        <f t="shared" si="12"/>
        <v>Ｄ42</v>
      </c>
      <c r="C48" s="51"/>
      <c r="D48" s="39"/>
      <c r="E48" s="40"/>
      <c r="F48" s="41"/>
      <c r="G48" s="41"/>
      <c r="H48" s="39"/>
      <c r="I48" s="40"/>
      <c r="J48" s="58" t="str">
        <f t="shared" si="16"/>
        <v/>
      </c>
      <c r="K48" s="56"/>
      <c r="L48" s="42" t="str">
        <f t="shared" si="17"/>
        <v/>
      </c>
      <c r="M48" s="43" t="str">
        <f t="shared" si="18"/>
        <v/>
      </c>
      <c r="N48" s="48"/>
      <c r="O48" s="44" t="str">
        <f t="shared" ca="1" si="19"/>
        <v/>
      </c>
      <c r="AC48" s="49" t="str">
        <f t="shared" si="1"/>
        <v/>
      </c>
      <c r="AD48" s="49" t="str">
        <f t="shared" si="2"/>
        <v/>
      </c>
      <c r="AF48" s="121" t="str">
        <f t="shared" si="3"/>
        <v/>
      </c>
      <c r="AG48" s="121" t="str">
        <f t="shared" si="4"/>
        <v/>
      </c>
      <c r="AH48" t="str">
        <f t="shared" si="5"/>
        <v/>
      </c>
      <c r="AI48" t="str">
        <f t="shared" si="6"/>
        <v/>
      </c>
      <c r="AJ48" t="str">
        <f t="shared" si="7"/>
        <v/>
      </c>
      <c r="AK48" t="str">
        <f t="shared" si="8"/>
        <v/>
      </c>
      <c r="AL48" t="str">
        <f t="shared" si="9"/>
        <v/>
      </c>
      <c r="AM48" t="str">
        <f t="shared" si="10"/>
        <v/>
      </c>
      <c r="AN48" t="str">
        <f t="shared" si="11"/>
        <v/>
      </c>
    </row>
    <row r="49" spans="2:40" ht="21" customHeight="1" x14ac:dyDescent="0.15">
      <c r="B49" s="45" t="str">
        <f t="shared" si="12"/>
        <v>Ｄ43</v>
      </c>
      <c r="C49" s="51"/>
      <c r="D49" s="39"/>
      <c r="E49" s="40"/>
      <c r="F49" s="41"/>
      <c r="G49" s="41"/>
      <c r="H49" s="39"/>
      <c r="I49" s="40"/>
      <c r="J49" s="58" t="str">
        <f t="shared" si="16"/>
        <v/>
      </c>
      <c r="K49" s="56"/>
      <c r="L49" s="42" t="str">
        <f t="shared" si="17"/>
        <v/>
      </c>
      <c r="M49" s="43" t="str">
        <f t="shared" si="18"/>
        <v/>
      </c>
      <c r="N49" s="48"/>
      <c r="O49" s="44" t="str">
        <f t="shared" ca="1" si="19"/>
        <v/>
      </c>
      <c r="AC49" s="49" t="str">
        <f t="shared" si="1"/>
        <v/>
      </c>
      <c r="AD49" s="49" t="str">
        <f t="shared" si="2"/>
        <v/>
      </c>
      <c r="AF49" s="121" t="str">
        <f t="shared" si="3"/>
        <v/>
      </c>
      <c r="AG49" s="121" t="str">
        <f t="shared" si="4"/>
        <v/>
      </c>
      <c r="AH49" t="str">
        <f t="shared" si="5"/>
        <v/>
      </c>
      <c r="AI49" t="str">
        <f t="shared" si="6"/>
        <v/>
      </c>
      <c r="AJ49" t="str">
        <f t="shared" si="7"/>
        <v/>
      </c>
      <c r="AK49" t="str">
        <f t="shared" si="8"/>
        <v/>
      </c>
      <c r="AL49" t="str">
        <f t="shared" si="9"/>
        <v/>
      </c>
      <c r="AM49" t="str">
        <f t="shared" si="10"/>
        <v/>
      </c>
      <c r="AN49" t="str">
        <f t="shared" si="11"/>
        <v/>
      </c>
    </row>
    <row r="50" spans="2:40" ht="21" customHeight="1" x14ac:dyDescent="0.15">
      <c r="B50" s="45" t="str">
        <f t="shared" si="12"/>
        <v>Ｄ44</v>
      </c>
      <c r="C50" s="51"/>
      <c r="D50" s="39"/>
      <c r="E50" s="40"/>
      <c r="F50" s="41"/>
      <c r="G50" s="41"/>
      <c r="H50" s="39"/>
      <c r="I50" s="40"/>
      <c r="J50" s="58" t="str">
        <f t="shared" si="16"/>
        <v/>
      </c>
      <c r="K50" s="56"/>
      <c r="L50" s="42" t="str">
        <f t="shared" si="17"/>
        <v/>
      </c>
      <c r="M50" s="43" t="str">
        <f t="shared" si="18"/>
        <v/>
      </c>
      <c r="N50" s="48"/>
      <c r="O50" s="44" t="str">
        <f t="shared" ca="1" si="19"/>
        <v/>
      </c>
      <c r="AC50" s="49" t="str">
        <f t="shared" si="1"/>
        <v/>
      </c>
      <c r="AD50" s="49" t="str">
        <f t="shared" si="2"/>
        <v/>
      </c>
      <c r="AF50" s="121" t="str">
        <f t="shared" si="3"/>
        <v/>
      </c>
      <c r="AG50" s="121" t="str">
        <f t="shared" si="4"/>
        <v/>
      </c>
      <c r="AH50" t="str">
        <f t="shared" si="5"/>
        <v/>
      </c>
      <c r="AI50" t="str">
        <f t="shared" si="6"/>
        <v/>
      </c>
      <c r="AJ50" t="str">
        <f t="shared" si="7"/>
        <v/>
      </c>
      <c r="AK50" t="str">
        <f t="shared" si="8"/>
        <v/>
      </c>
      <c r="AL50" t="str">
        <f t="shared" si="9"/>
        <v/>
      </c>
      <c r="AM50" t="str">
        <f t="shared" si="10"/>
        <v/>
      </c>
      <c r="AN50" t="str">
        <f t="shared" si="11"/>
        <v/>
      </c>
    </row>
    <row r="51" spans="2:40" ht="21" customHeight="1" x14ac:dyDescent="0.15">
      <c r="B51" s="45" t="str">
        <f t="shared" si="12"/>
        <v>Ｄ45</v>
      </c>
      <c r="C51" s="51"/>
      <c r="D51" s="39"/>
      <c r="E51" s="40"/>
      <c r="F51" s="41"/>
      <c r="G51" s="41"/>
      <c r="H51" s="39"/>
      <c r="I51" s="40"/>
      <c r="J51" s="58" t="str">
        <f t="shared" si="16"/>
        <v/>
      </c>
      <c r="K51" s="56"/>
      <c r="L51" s="42" t="str">
        <f t="shared" si="17"/>
        <v/>
      </c>
      <c r="M51" s="43" t="str">
        <f t="shared" si="18"/>
        <v/>
      </c>
      <c r="N51" s="48"/>
      <c r="O51" s="44" t="str">
        <f t="shared" ca="1" si="19"/>
        <v/>
      </c>
      <c r="AC51" s="49" t="str">
        <f t="shared" si="1"/>
        <v/>
      </c>
      <c r="AD51" s="49" t="str">
        <f t="shared" si="2"/>
        <v/>
      </c>
      <c r="AF51" s="121" t="str">
        <f t="shared" si="3"/>
        <v/>
      </c>
      <c r="AG51" s="121" t="str">
        <f t="shared" si="4"/>
        <v/>
      </c>
      <c r="AH51" t="str">
        <f t="shared" si="5"/>
        <v/>
      </c>
      <c r="AI51" t="str">
        <f t="shared" si="6"/>
        <v/>
      </c>
      <c r="AJ51" t="str">
        <f t="shared" si="7"/>
        <v/>
      </c>
      <c r="AK51" t="str">
        <f t="shared" si="8"/>
        <v/>
      </c>
      <c r="AL51" t="str">
        <f t="shared" si="9"/>
        <v/>
      </c>
      <c r="AM51" t="str">
        <f t="shared" si="10"/>
        <v/>
      </c>
      <c r="AN51" t="str">
        <f t="shared" si="11"/>
        <v/>
      </c>
    </row>
    <row r="52" spans="2:40" ht="21" customHeight="1" x14ac:dyDescent="0.15">
      <c r="B52" s="45" t="str">
        <f t="shared" si="12"/>
        <v>Ｄ46</v>
      </c>
      <c r="C52" s="51"/>
      <c r="D52" s="39"/>
      <c r="E52" s="40"/>
      <c r="F52" s="41"/>
      <c r="G52" s="41"/>
      <c r="H52" s="39"/>
      <c r="I52" s="40"/>
      <c r="J52" s="58" t="str">
        <f t="shared" si="16"/>
        <v/>
      </c>
      <c r="K52" s="56"/>
      <c r="L52" s="42" t="str">
        <f t="shared" si="17"/>
        <v/>
      </c>
      <c r="M52" s="43" t="str">
        <f t="shared" si="18"/>
        <v/>
      </c>
      <c r="N52" s="48"/>
      <c r="O52" s="44" t="str">
        <f t="shared" ca="1" si="19"/>
        <v/>
      </c>
      <c r="AC52" s="49" t="str">
        <f t="shared" si="1"/>
        <v/>
      </c>
      <c r="AD52" s="49" t="str">
        <f t="shared" si="2"/>
        <v/>
      </c>
      <c r="AF52" s="121" t="str">
        <f t="shared" si="3"/>
        <v/>
      </c>
      <c r="AG52" s="121" t="str">
        <f t="shared" si="4"/>
        <v/>
      </c>
      <c r="AH52" t="str">
        <f t="shared" si="5"/>
        <v/>
      </c>
      <c r="AI52" t="str">
        <f t="shared" si="6"/>
        <v/>
      </c>
      <c r="AJ52" t="str">
        <f t="shared" si="7"/>
        <v/>
      </c>
      <c r="AK52" t="str">
        <f t="shared" si="8"/>
        <v/>
      </c>
      <c r="AL52" t="str">
        <f t="shared" si="9"/>
        <v/>
      </c>
      <c r="AM52" t="str">
        <f t="shared" si="10"/>
        <v/>
      </c>
      <c r="AN52" t="str">
        <f t="shared" si="11"/>
        <v/>
      </c>
    </row>
    <row r="53" spans="2:40" ht="21" customHeight="1" x14ac:dyDescent="0.15">
      <c r="B53" s="45" t="str">
        <f t="shared" si="12"/>
        <v>Ｄ47</v>
      </c>
      <c r="C53" s="51"/>
      <c r="D53" s="39"/>
      <c r="E53" s="40"/>
      <c r="F53" s="41"/>
      <c r="G53" s="41"/>
      <c r="H53" s="39"/>
      <c r="I53" s="40"/>
      <c r="J53" s="58" t="str">
        <f t="shared" si="16"/>
        <v/>
      </c>
      <c r="K53" s="56"/>
      <c r="L53" s="42" t="str">
        <f t="shared" si="17"/>
        <v/>
      </c>
      <c r="M53" s="43" t="str">
        <f t="shared" si="18"/>
        <v/>
      </c>
      <c r="N53" s="48"/>
      <c r="O53" s="44" t="str">
        <f t="shared" ca="1" si="19"/>
        <v/>
      </c>
      <c r="AC53" s="49" t="str">
        <f t="shared" si="1"/>
        <v/>
      </c>
      <c r="AD53" s="49" t="str">
        <f t="shared" si="2"/>
        <v/>
      </c>
      <c r="AF53" s="121" t="str">
        <f t="shared" si="3"/>
        <v/>
      </c>
      <c r="AG53" s="121" t="str">
        <f t="shared" si="4"/>
        <v/>
      </c>
      <c r="AH53" t="str">
        <f t="shared" si="5"/>
        <v/>
      </c>
      <c r="AI53" t="str">
        <f t="shared" si="6"/>
        <v/>
      </c>
      <c r="AJ53" t="str">
        <f t="shared" si="7"/>
        <v/>
      </c>
      <c r="AK53" t="str">
        <f t="shared" si="8"/>
        <v/>
      </c>
      <c r="AL53" t="str">
        <f t="shared" si="9"/>
        <v/>
      </c>
      <c r="AM53" t="str">
        <f t="shared" si="10"/>
        <v/>
      </c>
      <c r="AN53" t="str">
        <f t="shared" si="11"/>
        <v/>
      </c>
    </row>
    <row r="54" spans="2:40" ht="21" customHeight="1" x14ac:dyDescent="0.15">
      <c r="B54" s="45" t="str">
        <f t="shared" si="12"/>
        <v>Ｄ48</v>
      </c>
      <c r="C54" s="51"/>
      <c r="D54" s="39"/>
      <c r="E54" s="40"/>
      <c r="F54" s="41"/>
      <c r="G54" s="41"/>
      <c r="H54" s="39"/>
      <c r="I54" s="40"/>
      <c r="J54" s="58" t="str">
        <f t="shared" si="16"/>
        <v/>
      </c>
      <c r="K54" s="56"/>
      <c r="L54" s="42" t="str">
        <f t="shared" si="17"/>
        <v/>
      </c>
      <c r="M54" s="43" t="str">
        <f t="shared" si="18"/>
        <v/>
      </c>
      <c r="N54" s="48"/>
      <c r="O54" s="44" t="str">
        <f t="shared" ca="1" si="19"/>
        <v/>
      </c>
      <c r="AC54" s="49" t="str">
        <f t="shared" si="1"/>
        <v/>
      </c>
      <c r="AD54" s="49" t="str">
        <f t="shared" si="2"/>
        <v/>
      </c>
      <c r="AF54" s="121" t="str">
        <f t="shared" si="3"/>
        <v/>
      </c>
      <c r="AG54" s="121" t="str">
        <f t="shared" si="4"/>
        <v/>
      </c>
      <c r="AH54" t="str">
        <f t="shared" si="5"/>
        <v/>
      </c>
      <c r="AI54" t="str">
        <f t="shared" si="6"/>
        <v/>
      </c>
      <c r="AJ54" t="str">
        <f t="shared" si="7"/>
        <v/>
      </c>
      <c r="AK54" t="str">
        <f t="shared" si="8"/>
        <v/>
      </c>
      <c r="AL54" t="str">
        <f t="shared" si="9"/>
        <v/>
      </c>
      <c r="AM54" t="str">
        <f t="shared" si="10"/>
        <v/>
      </c>
      <c r="AN54" t="str">
        <f t="shared" si="11"/>
        <v/>
      </c>
    </row>
    <row r="55" spans="2:40" ht="21" customHeight="1" x14ac:dyDescent="0.15">
      <c r="B55" s="45" t="str">
        <f t="shared" si="12"/>
        <v>Ｄ49</v>
      </c>
      <c r="C55" s="51"/>
      <c r="D55" s="39"/>
      <c r="E55" s="40"/>
      <c r="F55" s="41"/>
      <c r="G55" s="41"/>
      <c r="H55" s="39"/>
      <c r="I55" s="40"/>
      <c r="J55" s="58" t="str">
        <f t="shared" si="16"/>
        <v/>
      </c>
      <c r="K55" s="56"/>
      <c r="L55" s="42" t="str">
        <f t="shared" si="17"/>
        <v/>
      </c>
      <c r="M55" s="43" t="str">
        <f t="shared" si="18"/>
        <v/>
      </c>
      <c r="N55" s="48"/>
      <c r="O55" s="44" t="str">
        <f t="shared" ca="1" si="19"/>
        <v/>
      </c>
      <c r="AC55" s="49" t="str">
        <f t="shared" si="1"/>
        <v/>
      </c>
      <c r="AD55" s="49" t="str">
        <f t="shared" si="2"/>
        <v/>
      </c>
      <c r="AF55" s="121" t="str">
        <f t="shared" si="3"/>
        <v/>
      </c>
      <c r="AG55" s="121" t="str">
        <f t="shared" si="4"/>
        <v/>
      </c>
      <c r="AH55" t="str">
        <f t="shared" si="5"/>
        <v/>
      </c>
      <c r="AI55" t="str">
        <f t="shared" si="6"/>
        <v/>
      </c>
      <c r="AJ55" t="str">
        <f t="shared" si="7"/>
        <v/>
      </c>
      <c r="AK55" t="str">
        <f t="shared" si="8"/>
        <v/>
      </c>
      <c r="AL55" t="str">
        <f t="shared" si="9"/>
        <v/>
      </c>
      <c r="AM55" t="str">
        <f t="shared" si="10"/>
        <v/>
      </c>
      <c r="AN55" t="str">
        <f t="shared" si="11"/>
        <v/>
      </c>
    </row>
    <row r="56" spans="2:40" ht="21" customHeight="1" x14ac:dyDescent="0.15">
      <c r="B56" s="45" t="str">
        <f t="shared" si="12"/>
        <v>Ｄ50</v>
      </c>
      <c r="C56" s="51"/>
      <c r="D56" s="39"/>
      <c r="E56" s="40"/>
      <c r="F56" s="41"/>
      <c r="G56" s="41"/>
      <c r="H56" s="39"/>
      <c r="I56" s="40"/>
      <c r="J56" s="58" t="str">
        <f t="shared" si="16"/>
        <v/>
      </c>
      <c r="K56" s="56"/>
      <c r="L56" s="42" t="str">
        <f t="shared" si="17"/>
        <v/>
      </c>
      <c r="M56" s="43" t="str">
        <f t="shared" si="18"/>
        <v/>
      </c>
      <c r="N56" s="48"/>
      <c r="O56" s="44" t="str">
        <f t="shared" ca="1" si="19"/>
        <v/>
      </c>
      <c r="AC56" s="49" t="str">
        <f t="shared" si="1"/>
        <v/>
      </c>
      <c r="AD56" s="49" t="str">
        <f t="shared" si="2"/>
        <v/>
      </c>
      <c r="AF56" s="121" t="str">
        <f t="shared" si="3"/>
        <v/>
      </c>
      <c r="AG56" s="121" t="str">
        <f t="shared" si="4"/>
        <v/>
      </c>
      <c r="AH56" t="str">
        <f t="shared" si="5"/>
        <v/>
      </c>
      <c r="AI56" t="str">
        <f t="shared" si="6"/>
        <v/>
      </c>
      <c r="AJ56" t="str">
        <f t="shared" si="7"/>
        <v/>
      </c>
      <c r="AK56" t="str">
        <f t="shared" si="8"/>
        <v/>
      </c>
      <c r="AL56" t="str">
        <f t="shared" si="9"/>
        <v/>
      </c>
      <c r="AM56" t="str">
        <f t="shared" si="10"/>
        <v/>
      </c>
      <c r="AN56" t="str">
        <f t="shared" si="11"/>
        <v/>
      </c>
    </row>
    <row r="59" spans="2:40" ht="18" customHeight="1" x14ac:dyDescent="0.15">
      <c r="C59" s="415" t="s">
        <v>409</v>
      </c>
      <c r="D59" s="415"/>
      <c r="E59" s="415"/>
      <c r="F59" s="415"/>
      <c r="G59" s="415"/>
      <c r="H59" s="415"/>
      <c r="I59" s="415"/>
    </row>
    <row r="60" spans="2:40" ht="11.25" customHeight="1" x14ac:dyDescent="0.15"/>
    <row r="61" spans="2:40" ht="18" customHeight="1" x14ac:dyDescent="0.15">
      <c r="C61" s="46" t="s">
        <v>484</v>
      </c>
      <c r="D61" s="47" t="s">
        <v>488</v>
      </c>
    </row>
    <row r="62" spans="2:40" ht="18" customHeight="1" x14ac:dyDescent="0.15">
      <c r="C62" s="46" t="s">
        <v>484</v>
      </c>
      <c r="D62" s="47" t="s">
        <v>485</v>
      </c>
    </row>
    <row r="63" spans="2:40" ht="18" customHeight="1" x14ac:dyDescent="0.15">
      <c r="D63" s="393" t="s">
        <v>486</v>
      </c>
      <c r="E63" s="47" t="s">
        <v>487</v>
      </c>
    </row>
    <row r="64" spans="2:40" ht="18" customHeight="1" x14ac:dyDescent="0.15">
      <c r="D64" s="393" t="s">
        <v>486</v>
      </c>
      <c r="E64" s="40"/>
      <c r="F64" s="394" t="s">
        <v>562</v>
      </c>
      <c r="G64" s="371" t="s">
        <v>563</v>
      </c>
      <c r="K64" s="371" t="s">
        <v>564</v>
      </c>
    </row>
    <row r="65" spans="4:5" ht="18" customHeight="1" x14ac:dyDescent="0.15">
      <c r="D65" s="393" t="s">
        <v>486</v>
      </c>
      <c r="E65" s="47" t="s">
        <v>568</v>
      </c>
    </row>
    <row r="66" spans="4:5" ht="18" customHeight="1" x14ac:dyDescent="0.15">
      <c r="D66" s="393" t="s">
        <v>486</v>
      </c>
      <c r="E66" s="47" t="s">
        <v>531</v>
      </c>
    </row>
    <row r="68" spans="4:5" ht="18" customHeight="1" x14ac:dyDescent="0.15">
      <c r="D68" s="403" t="s">
        <v>569</v>
      </c>
      <c r="E68" s="404" t="s">
        <v>570</v>
      </c>
    </row>
    <row r="69" spans="4:5" ht="18" customHeight="1" x14ac:dyDescent="0.15">
      <c r="E69" s="404" t="s">
        <v>571</v>
      </c>
    </row>
  </sheetData>
  <sheetProtection sheet="1" objects="1" scenarios="1" selectLockedCells="1"/>
  <mergeCells count="10">
    <mergeCell ref="N3:P3"/>
    <mergeCell ref="C59:I59"/>
    <mergeCell ref="B5:B6"/>
    <mergeCell ref="C1:G1"/>
    <mergeCell ref="N4:O4"/>
    <mergeCell ref="K5:K6"/>
    <mergeCell ref="L5:M6"/>
    <mergeCell ref="N5:N6"/>
    <mergeCell ref="D5:E5"/>
    <mergeCell ref="H5:I5"/>
  </mergeCells>
  <phoneticPr fontId="2"/>
  <dataValidations count="5">
    <dataValidation type="list" imeMode="hiragana" allowBlank="1" showInputMessage="1" showErrorMessage="1" sqref="G7:G56" xr:uid="{00000000-0002-0000-0200-000000000000}">
      <formula1>$AB$1:$AB$2</formula1>
    </dataValidation>
    <dataValidation imeMode="off" allowBlank="1" showInputMessage="1" showErrorMessage="1" prompt="西暦入力_x000a_2017/4/1の様に" sqref="N7:N56" xr:uid="{00000000-0002-0000-0200-000001000000}"/>
    <dataValidation imeMode="hiragana" allowBlank="1" showInputMessage="1" showErrorMessage="1" sqref="H7:I56 D7:E56 E64 K7:L56 M8:M56 J7" xr:uid="{00000000-0002-0000-0200-000002000000}"/>
    <dataValidation type="list" imeMode="hiragana" allowBlank="1" showInputMessage="1" showErrorMessage="1" sqref="F7:F56" xr:uid="{00000000-0002-0000-0200-000003000000}">
      <formula1>$AC$1:$AC$2</formula1>
    </dataValidation>
    <dataValidation type="list" imeMode="off" allowBlank="1" showErrorMessage="1" sqref="C7:C56" xr:uid="{00000000-0002-0000-0200-000004000000}">
      <formula1>$AA$1:$AA$6</formula1>
    </dataValidation>
  </dataValidations>
  <pageMargins left="0.75" right="0.75" top="1" bottom="1" header="0.51200000000000001" footer="0.51200000000000001"/>
  <pageSetup paperSize="9" orientation="portrait" horizontalDpi="400" verticalDpi="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2"/>
  </sheetPr>
  <dimension ref="A1:AG269"/>
  <sheetViews>
    <sheetView showGridLines="0" workbookViewId="0">
      <selection activeCell="N4" sqref="N4:O4"/>
    </sheetView>
  </sheetViews>
  <sheetFormatPr defaultRowHeight="18" customHeight="1" x14ac:dyDescent="0.15"/>
  <cols>
    <col min="1" max="1" width="3.5" style="63" customWidth="1"/>
    <col min="2" max="2" width="3.75" style="63" hidden="1" customWidth="1"/>
    <col min="3" max="3" width="6.75" style="63" customWidth="1"/>
    <col min="4" max="4" width="5.625" style="63" bestFit="1" customWidth="1"/>
    <col min="5" max="5" width="16.375" style="63" customWidth="1"/>
    <col min="6" max="6" width="7" style="63" customWidth="1"/>
    <col min="7" max="7" width="6.375" style="63" customWidth="1"/>
    <col min="8" max="8" width="5.25" style="63" customWidth="1"/>
    <col min="9" max="9" width="2.625" style="63" customWidth="1"/>
    <col min="10" max="10" width="5.75" style="63" customWidth="1"/>
    <col min="11" max="11" width="4.25" style="63" customWidth="1"/>
    <col min="12" max="12" width="5.125" style="63" customWidth="1"/>
    <col min="13" max="13" width="8.25" style="63" customWidth="1"/>
    <col min="14" max="28" width="9" style="63"/>
    <col min="29" max="29" width="4.5" style="63" hidden="1" customWidth="1"/>
    <col min="30" max="30" width="4.125" style="63" hidden="1" customWidth="1"/>
    <col min="31" max="31" width="4.375" style="63" hidden="1" customWidth="1"/>
    <col min="32" max="32" width="5.875" style="63" hidden="1" customWidth="1"/>
    <col min="33" max="33" width="3.625" style="63" hidden="1" customWidth="1"/>
    <col min="34" max="34" width="0" style="63" hidden="1" customWidth="1"/>
    <col min="35" max="16384" width="9" style="63"/>
  </cols>
  <sheetData>
    <row r="1" spans="1:32" s="62" customFormat="1" ht="18" customHeight="1" x14ac:dyDescent="0.15">
      <c r="C1" s="457" t="s">
        <v>45</v>
      </c>
      <c r="D1" s="457"/>
      <c r="E1" s="457"/>
      <c r="F1" s="460" t="s">
        <v>46</v>
      </c>
      <c r="G1" s="460"/>
      <c r="H1" s="460"/>
      <c r="K1" s="61" t="s">
        <v>343</v>
      </c>
      <c r="AC1" s="62" t="s">
        <v>49</v>
      </c>
      <c r="AD1" s="63" t="s">
        <v>365</v>
      </c>
    </row>
    <row r="2" spans="1:32" ht="22.5" customHeight="1" x14ac:dyDescent="0.15">
      <c r="B2" s="62"/>
      <c r="C2" s="461" t="str">
        <f>IF(COUNTA($H$5:$H$54)=0,$AC$5,$AC$7&amp;COUNTA($H$5:$H$54)&amp;" "&amp;$AC$8)</f>
        <v>現在登録は、ありません。</v>
      </c>
      <c r="D2" s="461"/>
      <c r="E2" s="461"/>
      <c r="F2" s="461"/>
      <c r="G2" s="462" t="s">
        <v>202</v>
      </c>
      <c r="H2" s="462"/>
      <c r="I2" s="178"/>
      <c r="K2" s="61" t="s">
        <v>224</v>
      </c>
      <c r="AC2" s="64">
        <f>IF(COUNTA($H$5:$H$54)=0,0,COUNTA($H$5:$H$54))</f>
        <v>0</v>
      </c>
      <c r="AD2" s="64">
        <f>IF(COUNTA($F$5:$F$54)=0,0,COUNTA($F$5:$F$54))</f>
        <v>0</v>
      </c>
      <c r="AE2" s="59" t="s">
        <v>326</v>
      </c>
      <c r="AF2" s="59">
        <v>10</v>
      </c>
    </row>
    <row r="3" spans="1:32" ht="16.5" customHeight="1" x14ac:dyDescent="0.15">
      <c r="D3" s="221" t="s">
        <v>481</v>
      </c>
      <c r="N3" s="370" t="s">
        <v>503</v>
      </c>
      <c r="AC3" s="63" t="s">
        <v>43</v>
      </c>
    </row>
    <row r="4" spans="1:32" ht="18" customHeight="1" x14ac:dyDescent="0.15">
      <c r="B4" s="64" t="s">
        <v>50</v>
      </c>
      <c r="C4" s="65" t="s">
        <v>51</v>
      </c>
      <c r="D4" s="65" t="s">
        <v>41</v>
      </c>
      <c r="E4" s="65" t="s">
        <v>42</v>
      </c>
      <c r="F4" s="65" t="s">
        <v>52</v>
      </c>
      <c r="G4" s="65" t="s">
        <v>53</v>
      </c>
      <c r="H4" s="65" t="s">
        <v>44</v>
      </c>
      <c r="I4" s="184" t="s">
        <v>196</v>
      </c>
      <c r="K4" s="380" t="s">
        <v>194</v>
      </c>
      <c r="L4" s="71"/>
      <c r="N4" s="458"/>
      <c r="O4" s="459"/>
      <c r="R4" s="381" t="s">
        <v>544</v>
      </c>
      <c r="AC4" s="63" t="s">
        <v>54</v>
      </c>
    </row>
    <row r="5" spans="1:32" ht="18" customHeight="1" x14ac:dyDescent="0.15">
      <c r="A5" s="64"/>
      <c r="B5" s="358">
        <v>-1</v>
      </c>
      <c r="C5" s="364" t="str">
        <f>IF('NO 2'!B7="","",'NO 2'!B7)</f>
        <v>主将</v>
      </c>
      <c r="D5" s="179" t="str">
        <f>IF('NO 2'!C7="","",'NO 2'!C7)</f>
        <v/>
      </c>
      <c r="E5" s="180" t="str">
        <f>IF('NO 2'!AN7="","",'NO 2'!AN7)</f>
        <v/>
      </c>
      <c r="F5" s="276"/>
      <c r="G5" s="363">
        <v>10</v>
      </c>
      <c r="H5" s="275"/>
      <c r="I5" s="121">
        <v>1</v>
      </c>
      <c r="J5" s="64"/>
      <c r="AC5" s="63" t="s">
        <v>48</v>
      </c>
    </row>
    <row r="6" spans="1:32" ht="18" customHeight="1" x14ac:dyDescent="0.15">
      <c r="B6" s="64" t="str">
        <f t="shared" ref="B6:B37" si="0">IF(G6="","",G6)</f>
        <v/>
      </c>
      <c r="C6" s="68" t="str">
        <f>IF('NO 2'!B8="","",'NO 2'!B8)</f>
        <v>Ｄ2</v>
      </c>
      <c r="D6" s="73" t="str">
        <f>IF('NO 2'!C8="","",'NO 2'!C8)</f>
        <v/>
      </c>
      <c r="E6" s="69" t="str">
        <f>IF('NO 2'!AN8="","",'NO 2'!AN8)</f>
        <v/>
      </c>
      <c r="F6" s="276"/>
      <c r="G6" s="51"/>
      <c r="H6" s="275"/>
      <c r="I6" s="121">
        <v>2</v>
      </c>
      <c r="K6" s="72" t="s">
        <v>55</v>
      </c>
      <c r="L6" s="71" t="s">
        <v>56</v>
      </c>
    </row>
    <row r="7" spans="1:32" ht="18" customHeight="1" x14ac:dyDescent="0.15">
      <c r="B7" s="64" t="str">
        <f t="shared" si="0"/>
        <v/>
      </c>
      <c r="C7" s="68" t="str">
        <f>IF('NO 2'!B9="","",'NO 2'!B9)</f>
        <v>Ｄ3</v>
      </c>
      <c r="D7" s="73" t="str">
        <f>IF('NO 2'!C9="","",'NO 2'!C9)</f>
        <v/>
      </c>
      <c r="E7" s="69" t="str">
        <f>IF('NO 2'!AN9="","",'NO 2'!AN9)</f>
        <v/>
      </c>
      <c r="F7" s="276"/>
      <c r="G7" s="51"/>
      <c r="H7" s="275"/>
      <c r="I7" s="121">
        <v>3</v>
      </c>
      <c r="K7" s="72" t="s">
        <v>57</v>
      </c>
      <c r="L7" s="195" t="s">
        <v>541</v>
      </c>
      <c r="M7"/>
      <c r="N7"/>
      <c r="O7"/>
      <c r="P7"/>
      <c r="AC7" s="63" t="s">
        <v>62</v>
      </c>
    </row>
    <row r="8" spans="1:32" ht="18" customHeight="1" x14ac:dyDescent="0.15">
      <c r="B8" s="64" t="str">
        <f t="shared" si="0"/>
        <v/>
      </c>
      <c r="C8" s="68" t="str">
        <f>IF('NO 2'!B10="","",'NO 2'!B10)</f>
        <v>Ｄ4</v>
      </c>
      <c r="D8" s="73" t="str">
        <f>IF('NO 2'!C10="","",'NO 2'!C10)</f>
        <v/>
      </c>
      <c r="E8" s="69" t="str">
        <f>IF('NO 2'!AN10="","",'NO 2'!AN10)</f>
        <v/>
      </c>
      <c r="F8" s="276"/>
      <c r="G8" s="51"/>
      <c r="H8" s="275"/>
      <c r="I8" s="121">
        <v>4</v>
      </c>
      <c r="K8" s="72" t="s">
        <v>58</v>
      </c>
      <c r="L8" s="195" t="s">
        <v>61</v>
      </c>
      <c r="M8"/>
      <c r="N8" s="369" t="s">
        <v>491</v>
      </c>
      <c r="O8"/>
      <c r="P8"/>
      <c r="AC8" s="63" t="s">
        <v>47</v>
      </c>
    </row>
    <row r="9" spans="1:32" ht="18" customHeight="1" x14ac:dyDescent="0.15">
      <c r="B9" s="64" t="str">
        <f t="shared" si="0"/>
        <v/>
      </c>
      <c r="C9" s="68" t="str">
        <f>IF('NO 2'!B11="","",'NO 2'!B11)</f>
        <v>Ｄ5</v>
      </c>
      <c r="D9" s="73" t="str">
        <f>IF('NO 2'!C11="","",'NO 2'!C11)</f>
        <v/>
      </c>
      <c r="E9" s="69" t="str">
        <f>IF('NO 2'!AN11="","",'NO 2'!AN11)</f>
        <v/>
      </c>
      <c r="F9" s="276"/>
      <c r="G9" s="51"/>
      <c r="H9" s="275"/>
      <c r="I9" s="121">
        <v>5</v>
      </c>
      <c r="K9" s="72" t="s">
        <v>59</v>
      </c>
      <c r="L9" s="195" t="s">
        <v>540</v>
      </c>
      <c r="AC9" s="63" t="s">
        <v>322</v>
      </c>
      <c r="AD9" s="63">
        <v>4</v>
      </c>
    </row>
    <row r="10" spans="1:32" ht="18" customHeight="1" x14ac:dyDescent="0.15">
      <c r="B10" s="64" t="str">
        <f t="shared" si="0"/>
        <v/>
      </c>
      <c r="C10" s="68" t="str">
        <f>IF('NO 2'!B12="","",'NO 2'!B12)</f>
        <v>Ｄ6</v>
      </c>
      <c r="D10" s="73" t="str">
        <f>IF('NO 2'!C12="","",'NO 2'!C12)</f>
        <v/>
      </c>
      <c r="E10" s="69" t="str">
        <f>IF('NO 2'!AN12="","",'NO 2'!AN12)</f>
        <v/>
      </c>
      <c r="F10" s="276"/>
      <c r="G10" s="51"/>
      <c r="H10" s="275"/>
      <c r="I10" s="121">
        <v>6</v>
      </c>
      <c r="K10" s="72" t="s">
        <v>60</v>
      </c>
      <c r="L10" s="195" t="s">
        <v>529</v>
      </c>
      <c r="Q10" s="221"/>
      <c r="AC10" s="63" t="s">
        <v>323</v>
      </c>
      <c r="AD10" s="63">
        <v>3</v>
      </c>
    </row>
    <row r="11" spans="1:32" ht="18" customHeight="1" x14ac:dyDescent="0.15">
      <c r="B11" s="64" t="str">
        <f t="shared" si="0"/>
        <v/>
      </c>
      <c r="C11" s="68" t="str">
        <f>IF('NO 2'!B13="","",'NO 2'!B13)</f>
        <v>Ｄ7</v>
      </c>
      <c r="D11" s="73" t="str">
        <f>IF('NO 2'!C13="","",'NO 2'!C13)</f>
        <v/>
      </c>
      <c r="E11" s="69" t="str">
        <f>IF('NO 2'!AN13="","",'NO 2'!AN13)</f>
        <v/>
      </c>
      <c r="F11" s="276"/>
      <c r="G11" s="51"/>
      <c r="H11" s="275"/>
      <c r="I11" s="121">
        <v>7</v>
      </c>
      <c r="K11" s="72" t="s">
        <v>225</v>
      </c>
      <c r="L11" s="195" t="s">
        <v>530</v>
      </c>
      <c r="AC11" s="63" t="s">
        <v>324</v>
      </c>
      <c r="AD11" s="63">
        <v>2</v>
      </c>
    </row>
    <row r="12" spans="1:32" ht="18" customHeight="1" x14ac:dyDescent="0.15">
      <c r="B12" s="64" t="str">
        <f t="shared" si="0"/>
        <v/>
      </c>
      <c r="C12" s="68" t="str">
        <f>IF('NO 2'!B14="","",'NO 2'!B14)</f>
        <v>Ｄ8</v>
      </c>
      <c r="D12" s="73" t="str">
        <f>IF('NO 2'!C14="","",'NO 2'!C14)</f>
        <v/>
      </c>
      <c r="E12" s="69" t="str">
        <f>IF('NO 2'!AN14="","",'NO 2'!AN14)</f>
        <v/>
      </c>
      <c r="F12" s="276"/>
      <c r="G12" s="51"/>
      <c r="H12" s="275"/>
      <c r="I12" s="121">
        <v>8</v>
      </c>
      <c r="L12" s="405" t="s">
        <v>573</v>
      </c>
      <c r="AC12" s="63" t="s">
        <v>325</v>
      </c>
      <c r="AD12" s="63">
        <v>1</v>
      </c>
    </row>
    <row r="13" spans="1:32" ht="18" customHeight="1" x14ac:dyDescent="0.15">
      <c r="B13" s="64" t="str">
        <f t="shared" si="0"/>
        <v/>
      </c>
      <c r="C13" s="68" t="str">
        <f>IF('NO 2'!B15="","",'NO 2'!B15)</f>
        <v>Ｄ9</v>
      </c>
      <c r="D13" s="73" t="str">
        <f>IF('NO 2'!C15="","",'NO 2'!C15)</f>
        <v/>
      </c>
      <c r="E13" s="69" t="str">
        <f>IF('NO 2'!AN15="","",'NO 2'!AN15)</f>
        <v/>
      </c>
      <c r="F13" s="276"/>
      <c r="G13" s="51"/>
      <c r="H13" s="275"/>
      <c r="I13" s="121">
        <v>9</v>
      </c>
      <c r="L13" s="236" t="s">
        <v>242</v>
      </c>
      <c r="M13" s="236"/>
      <c r="N13" s="236"/>
      <c r="O13" s="236"/>
      <c r="P13" s="381" t="s">
        <v>543</v>
      </c>
      <c r="AD13" s="63">
        <v>0</v>
      </c>
    </row>
    <row r="14" spans="1:32" ht="18" customHeight="1" x14ac:dyDescent="0.15">
      <c r="B14" s="64" t="str">
        <f t="shared" si="0"/>
        <v/>
      </c>
      <c r="C14" s="68" t="str">
        <f>IF('NO 2'!B16="","",'NO 2'!B16)</f>
        <v>Ｄ10</v>
      </c>
      <c r="D14" s="73" t="str">
        <f>IF('NO 2'!C16="","",'NO 2'!C16)</f>
        <v/>
      </c>
      <c r="E14" s="69" t="str">
        <f>IF('NO 2'!AN16="","",'NO 2'!AN16)</f>
        <v/>
      </c>
      <c r="F14" s="276"/>
      <c r="G14" s="51"/>
      <c r="H14" s="275"/>
      <c r="I14" s="121">
        <v>10</v>
      </c>
      <c r="L14" s="236"/>
      <c r="M14" s="236"/>
      <c r="N14" s="236"/>
      <c r="O14" s="369" t="s">
        <v>542</v>
      </c>
    </row>
    <row r="15" spans="1:32" ht="18" customHeight="1" x14ac:dyDescent="0.15">
      <c r="B15" s="64" t="str">
        <f t="shared" si="0"/>
        <v/>
      </c>
      <c r="C15" s="68" t="str">
        <f>IF('NO 2'!B17="","",'NO 2'!B17)</f>
        <v>Ｄ11</v>
      </c>
      <c r="D15" s="73" t="str">
        <f>IF('NO 2'!C17="","",'NO 2'!C17)</f>
        <v/>
      </c>
      <c r="E15" s="69" t="str">
        <f>IF('NO 2'!AN17="","",'NO 2'!AN17)</f>
        <v/>
      </c>
      <c r="F15" s="276"/>
      <c r="G15" s="51"/>
      <c r="H15" s="275"/>
      <c r="I15" s="121">
        <v>11</v>
      </c>
      <c r="L15"/>
      <c r="M15"/>
      <c r="N15"/>
      <c r="O15" s="382" t="s">
        <v>240</v>
      </c>
    </row>
    <row r="16" spans="1:32" ht="18" customHeight="1" x14ac:dyDescent="0.15">
      <c r="B16" s="64" t="str">
        <f t="shared" si="0"/>
        <v/>
      </c>
      <c r="C16" s="68" t="str">
        <f>IF('NO 2'!B18="","",'NO 2'!B18)</f>
        <v>Ｄ12</v>
      </c>
      <c r="D16" s="73" t="str">
        <f>IF('NO 2'!C18="","",'NO 2'!C18)</f>
        <v/>
      </c>
      <c r="E16" s="69" t="str">
        <f>IF('NO 2'!AN18="","",'NO 2'!AN18)</f>
        <v/>
      </c>
      <c r="F16" s="276"/>
      <c r="G16" s="51"/>
      <c r="H16" s="275"/>
      <c r="I16" s="121">
        <v>12</v>
      </c>
      <c r="L16"/>
      <c r="M16"/>
      <c r="O16"/>
      <c r="P16" s="226" t="s">
        <v>497</v>
      </c>
    </row>
    <row r="17" spans="2:17" ht="18" customHeight="1" x14ac:dyDescent="0.15">
      <c r="B17" s="64" t="str">
        <f t="shared" si="0"/>
        <v/>
      </c>
      <c r="C17" s="68" t="str">
        <f>IF('NO 2'!B19="","",'NO 2'!B19)</f>
        <v>Ｄ13</v>
      </c>
      <c r="D17" s="73" t="str">
        <f>IF('NO 2'!C19="","",'NO 2'!C19)</f>
        <v/>
      </c>
      <c r="E17" s="69" t="str">
        <f>IF('NO 2'!AN19="","",'NO 2'!AN19)</f>
        <v/>
      </c>
      <c r="F17" s="276"/>
      <c r="G17" s="51"/>
      <c r="H17" s="275"/>
      <c r="I17" s="121">
        <v>13</v>
      </c>
      <c r="K17" s="72" t="s">
        <v>228</v>
      </c>
      <c r="L17" s="61" t="s">
        <v>243</v>
      </c>
      <c r="Q17" s="226"/>
    </row>
    <row r="18" spans="2:17" ht="18" customHeight="1" x14ac:dyDescent="0.15">
      <c r="B18" s="64" t="str">
        <f t="shared" si="0"/>
        <v/>
      </c>
      <c r="C18" s="68" t="str">
        <f>IF('NO 2'!B20="","",'NO 2'!B20)</f>
        <v>Ｄ14</v>
      </c>
      <c r="D18" s="73" t="str">
        <f>IF('NO 2'!C20="","",'NO 2'!C20)</f>
        <v/>
      </c>
      <c r="E18" s="69" t="str">
        <f>IF('NO 2'!AN20="","",'NO 2'!AN20)</f>
        <v/>
      </c>
      <c r="F18" s="276"/>
      <c r="G18" s="51"/>
      <c r="H18" s="275"/>
      <c r="I18" s="121">
        <v>14</v>
      </c>
      <c r="K18" s="72" t="s">
        <v>241</v>
      </c>
      <c r="L18" s="61" t="s">
        <v>229</v>
      </c>
    </row>
    <row r="19" spans="2:17" ht="18" customHeight="1" x14ac:dyDescent="0.15">
      <c r="B19" s="64" t="str">
        <f t="shared" si="0"/>
        <v/>
      </c>
      <c r="C19" s="68" t="str">
        <f>IF('NO 2'!B21="","",'NO 2'!B21)</f>
        <v>Ｄ15</v>
      </c>
      <c r="D19" s="73" t="str">
        <f>IF('NO 2'!C21="","",'NO 2'!C21)</f>
        <v/>
      </c>
      <c r="E19" s="69" t="str">
        <f>IF('NO 2'!AN21="","",'NO 2'!AN21)</f>
        <v/>
      </c>
      <c r="F19" s="276"/>
      <c r="G19" s="51"/>
      <c r="H19" s="275"/>
      <c r="I19" s="121">
        <v>15</v>
      </c>
      <c r="L19" s="436" t="s">
        <v>230</v>
      </c>
      <c r="M19" s="436"/>
      <c r="N19" s="436"/>
      <c r="O19" s="436"/>
    </row>
    <row r="20" spans="2:17" ht="18" customHeight="1" x14ac:dyDescent="0.15">
      <c r="B20" s="64" t="str">
        <f t="shared" si="0"/>
        <v/>
      </c>
      <c r="C20" s="68" t="str">
        <f>IF('NO 2'!B22="","",'NO 2'!B22)</f>
        <v>Ｄ16</v>
      </c>
      <c r="D20" s="73" t="str">
        <f>IF('NO 2'!C22="","",'NO 2'!C22)</f>
        <v/>
      </c>
      <c r="E20" s="69" t="str">
        <f>IF('NO 2'!AN22="","",'NO 2'!AN22)</f>
        <v/>
      </c>
      <c r="F20" s="276"/>
      <c r="G20" s="51"/>
      <c r="H20" s="275"/>
      <c r="I20" s="121">
        <v>16</v>
      </c>
      <c r="M20"/>
      <c r="N20"/>
      <c r="O20"/>
    </row>
    <row r="21" spans="2:17" ht="18" customHeight="1" x14ac:dyDescent="0.15">
      <c r="B21" s="64" t="str">
        <f t="shared" si="0"/>
        <v/>
      </c>
      <c r="C21" s="68" t="str">
        <f>IF('NO 2'!B23="","",'NO 2'!B23)</f>
        <v>Ｄ17</v>
      </c>
      <c r="D21" s="73" t="str">
        <f>IF('NO 2'!C23="","",'NO 2'!C23)</f>
        <v/>
      </c>
      <c r="E21" s="69" t="str">
        <f>IF('NO 2'!AN23="","",'NO 2'!AN23)</f>
        <v/>
      </c>
      <c r="F21" s="276"/>
      <c r="G21" s="51"/>
      <c r="H21" s="275"/>
      <c r="I21" s="121">
        <v>17</v>
      </c>
    </row>
    <row r="22" spans="2:17" ht="18" customHeight="1" x14ac:dyDescent="0.15">
      <c r="B22" s="64" t="str">
        <f t="shared" si="0"/>
        <v/>
      </c>
      <c r="C22" s="68" t="str">
        <f>IF('NO 2'!B24="","",'NO 2'!B24)</f>
        <v>Ｄ18</v>
      </c>
      <c r="D22" s="73" t="str">
        <f>IF('NO 2'!C24="","",'NO 2'!C24)</f>
        <v/>
      </c>
      <c r="E22" s="69" t="str">
        <f>IF('NO 2'!AN24="","",'NO 2'!AN24)</f>
        <v/>
      </c>
      <c r="F22" s="276"/>
      <c r="G22" s="51"/>
      <c r="H22" s="275"/>
      <c r="I22" s="121">
        <v>18</v>
      </c>
      <c r="K22" s="216" t="s">
        <v>245</v>
      </c>
      <c r="L22" s="215" t="s">
        <v>246</v>
      </c>
    </row>
    <row r="23" spans="2:17" ht="18" customHeight="1" x14ac:dyDescent="0.15">
      <c r="B23" s="64" t="str">
        <f t="shared" si="0"/>
        <v/>
      </c>
      <c r="C23" s="68" t="str">
        <f>IF('NO 2'!B25="","",'NO 2'!B25)</f>
        <v>Ｄ19</v>
      </c>
      <c r="D23" s="73" t="str">
        <f>IF('NO 2'!C25="","",'NO 2'!C25)</f>
        <v/>
      </c>
      <c r="E23" s="69" t="str">
        <f>IF('NO 2'!AN25="","",'NO 2'!AN25)</f>
        <v/>
      </c>
      <c r="F23" s="276"/>
      <c r="G23" s="51"/>
      <c r="H23" s="275"/>
      <c r="I23" s="121">
        <v>19</v>
      </c>
      <c r="M23" s="61" t="s">
        <v>309</v>
      </c>
    </row>
    <row r="24" spans="2:17" ht="18" customHeight="1" x14ac:dyDescent="0.15">
      <c r="B24" s="64" t="str">
        <f t="shared" si="0"/>
        <v/>
      </c>
      <c r="C24" s="68" t="str">
        <f>IF('NO 2'!B26="","",'NO 2'!B26)</f>
        <v>Ｄ20</v>
      </c>
      <c r="D24" s="73" t="str">
        <f>IF('NO 2'!C26="","",'NO 2'!C26)</f>
        <v/>
      </c>
      <c r="E24" s="69" t="str">
        <f>IF('NO 2'!AN26="","",'NO 2'!AN26)</f>
        <v/>
      </c>
      <c r="F24" s="276"/>
      <c r="G24" s="51"/>
      <c r="H24" s="275"/>
      <c r="I24" s="121">
        <v>20</v>
      </c>
      <c r="K24" s="72" t="s">
        <v>310</v>
      </c>
      <c r="L24" s="61" t="s">
        <v>311</v>
      </c>
    </row>
    <row r="25" spans="2:17" ht="18" customHeight="1" x14ac:dyDescent="0.15">
      <c r="B25" s="64" t="str">
        <f t="shared" si="0"/>
        <v/>
      </c>
      <c r="C25" s="68" t="str">
        <f>IF('NO 2'!B27="","",'NO 2'!B27)</f>
        <v>Ｄ21</v>
      </c>
      <c r="D25" s="73" t="str">
        <f>IF('NO 2'!C27="","",'NO 2'!C27)</f>
        <v/>
      </c>
      <c r="E25" s="69" t="str">
        <f>IF('NO 2'!AN27="","",'NO 2'!AN27)</f>
        <v/>
      </c>
      <c r="F25" s="276"/>
      <c r="G25" s="51"/>
      <c r="H25" s="275"/>
      <c r="I25" s="121">
        <v>21</v>
      </c>
    </row>
    <row r="26" spans="2:17" ht="18" customHeight="1" x14ac:dyDescent="0.15">
      <c r="B26" s="64" t="str">
        <f t="shared" si="0"/>
        <v/>
      </c>
      <c r="C26" s="68" t="str">
        <f>IF('NO 2'!B28="","",'NO 2'!B28)</f>
        <v>Ｄ22</v>
      </c>
      <c r="D26" s="73" t="str">
        <f>IF('NO 2'!C28="","",'NO 2'!C28)</f>
        <v/>
      </c>
      <c r="E26" s="69" t="str">
        <f>IF('NO 2'!AN28="","",'NO 2'!AN28)</f>
        <v/>
      </c>
      <c r="F26" s="276"/>
      <c r="G26" s="51"/>
      <c r="H26" s="275"/>
      <c r="I26" s="121">
        <v>22</v>
      </c>
    </row>
    <row r="27" spans="2:17" ht="18" customHeight="1" x14ac:dyDescent="0.15">
      <c r="B27" s="64" t="str">
        <f t="shared" si="0"/>
        <v/>
      </c>
      <c r="C27" s="68" t="str">
        <f>IF('NO 2'!B29="","",'NO 2'!B29)</f>
        <v>Ｄ23</v>
      </c>
      <c r="D27" s="73" t="str">
        <f>IF('NO 2'!C29="","",'NO 2'!C29)</f>
        <v/>
      </c>
      <c r="E27" s="69" t="str">
        <f>IF('NO 2'!AN29="","",'NO 2'!AN29)</f>
        <v/>
      </c>
      <c r="F27" s="276"/>
      <c r="G27" s="51"/>
      <c r="H27" s="275"/>
      <c r="I27" s="121">
        <v>23</v>
      </c>
      <c r="K27" s="72" t="s">
        <v>385</v>
      </c>
      <c r="L27" s="61" t="s">
        <v>386</v>
      </c>
    </row>
    <row r="28" spans="2:17" ht="18" customHeight="1" x14ac:dyDescent="0.15">
      <c r="B28" s="64" t="str">
        <f t="shared" si="0"/>
        <v/>
      </c>
      <c r="C28" s="68" t="str">
        <f>IF('NO 2'!B30="","",'NO 2'!B30)</f>
        <v>Ｄ24</v>
      </c>
      <c r="D28" s="73" t="str">
        <f>IF('NO 2'!C30="","",'NO 2'!C30)</f>
        <v/>
      </c>
      <c r="E28" s="69" t="str">
        <f>IF('NO 2'!AN30="","",'NO 2'!AN30)</f>
        <v/>
      </c>
      <c r="F28" s="276"/>
      <c r="G28" s="51"/>
      <c r="H28" s="275"/>
      <c r="I28" s="121">
        <v>24</v>
      </c>
      <c r="L28" s="61" t="s">
        <v>384</v>
      </c>
    </row>
    <row r="29" spans="2:17" ht="18" customHeight="1" x14ac:dyDescent="0.15">
      <c r="B29" s="64" t="str">
        <f t="shared" si="0"/>
        <v/>
      </c>
      <c r="C29" s="68" t="str">
        <f>IF('NO 2'!B31="","",'NO 2'!B31)</f>
        <v>Ｄ25</v>
      </c>
      <c r="D29" s="73" t="str">
        <f>IF('NO 2'!C31="","",'NO 2'!C31)</f>
        <v/>
      </c>
      <c r="E29" s="69" t="str">
        <f>IF('NO 2'!AN31="","",'NO 2'!AN31)</f>
        <v/>
      </c>
      <c r="F29" s="276"/>
      <c r="G29" s="51"/>
      <c r="H29" s="275"/>
      <c r="I29" s="121">
        <v>25</v>
      </c>
    </row>
    <row r="30" spans="2:17" ht="18" customHeight="1" x14ac:dyDescent="0.15">
      <c r="B30" s="64" t="str">
        <f t="shared" si="0"/>
        <v/>
      </c>
      <c r="C30" s="68" t="str">
        <f>IF('NO 2'!B32="","",'NO 2'!B32)</f>
        <v>Ｄ26</v>
      </c>
      <c r="D30" s="73" t="str">
        <f>IF('NO 2'!C32="","",'NO 2'!C32)</f>
        <v/>
      </c>
      <c r="E30" s="69" t="str">
        <f>IF('NO 2'!AN32="","",'NO 2'!AN32)</f>
        <v/>
      </c>
      <c r="F30" s="276"/>
      <c r="G30" s="51"/>
      <c r="H30" s="275"/>
      <c r="I30" s="121">
        <v>26</v>
      </c>
    </row>
    <row r="31" spans="2:17" ht="18" customHeight="1" x14ac:dyDescent="0.15">
      <c r="B31" s="64" t="str">
        <f t="shared" si="0"/>
        <v/>
      </c>
      <c r="C31" s="68" t="str">
        <f>IF('NO 2'!B33="","",'NO 2'!B33)</f>
        <v>Ｄ27</v>
      </c>
      <c r="D31" s="73" t="str">
        <f>IF('NO 2'!C33="","",'NO 2'!C33)</f>
        <v/>
      </c>
      <c r="E31" s="69" t="str">
        <f>IF('NO 2'!AN33="","",'NO 2'!AN33)</f>
        <v/>
      </c>
      <c r="F31" s="276"/>
      <c r="G31" s="51"/>
      <c r="H31" s="275"/>
      <c r="I31" s="121">
        <v>27</v>
      </c>
    </row>
    <row r="32" spans="2:17" ht="18" customHeight="1" x14ac:dyDescent="0.15">
      <c r="B32" s="64" t="str">
        <f t="shared" si="0"/>
        <v/>
      </c>
      <c r="C32" s="68" t="str">
        <f>IF('NO 2'!B34="","",'NO 2'!B34)</f>
        <v>Ｄ28</v>
      </c>
      <c r="D32" s="73" t="str">
        <f>IF('NO 2'!C34="","",'NO 2'!C34)</f>
        <v/>
      </c>
      <c r="E32" s="69" t="str">
        <f>IF('NO 2'!AN34="","",'NO 2'!AN34)</f>
        <v/>
      </c>
      <c r="F32" s="276"/>
      <c r="G32" s="51"/>
      <c r="H32" s="275"/>
      <c r="I32" s="121">
        <v>28</v>
      </c>
    </row>
    <row r="33" spans="2:9" ht="18" customHeight="1" x14ac:dyDescent="0.15">
      <c r="B33" s="64" t="str">
        <f t="shared" si="0"/>
        <v/>
      </c>
      <c r="C33" s="68" t="str">
        <f>IF('NO 2'!B35="","",'NO 2'!B35)</f>
        <v>Ｄ29</v>
      </c>
      <c r="D33" s="73" t="str">
        <f>IF('NO 2'!C35="","",'NO 2'!C35)</f>
        <v/>
      </c>
      <c r="E33" s="69" t="str">
        <f>IF('NO 2'!AN35="","",'NO 2'!AN35)</f>
        <v/>
      </c>
      <c r="F33" s="276"/>
      <c r="G33" s="51"/>
      <c r="H33" s="275"/>
      <c r="I33" s="121">
        <v>29</v>
      </c>
    </row>
    <row r="34" spans="2:9" ht="18" customHeight="1" x14ac:dyDescent="0.15">
      <c r="B34" s="64" t="str">
        <f t="shared" si="0"/>
        <v/>
      </c>
      <c r="C34" s="68" t="str">
        <f>IF('NO 2'!B36="","",'NO 2'!B36)</f>
        <v>Ｄ30</v>
      </c>
      <c r="D34" s="73" t="str">
        <f>IF('NO 2'!C36="","",'NO 2'!C36)</f>
        <v/>
      </c>
      <c r="E34" s="69" t="str">
        <f>IF('NO 2'!AN36="","",'NO 2'!AN36)</f>
        <v/>
      </c>
      <c r="F34" s="276"/>
      <c r="G34" s="51"/>
      <c r="H34" s="275"/>
      <c r="I34" s="121">
        <v>30</v>
      </c>
    </row>
    <row r="35" spans="2:9" ht="18" customHeight="1" x14ac:dyDescent="0.15">
      <c r="B35" s="64" t="str">
        <f t="shared" si="0"/>
        <v/>
      </c>
      <c r="C35" s="68" t="str">
        <f>IF('NO 2'!B37="","",'NO 2'!B37)</f>
        <v>Ｄ31</v>
      </c>
      <c r="D35" s="73" t="str">
        <f>IF('NO 2'!C37="","",'NO 2'!C37)</f>
        <v/>
      </c>
      <c r="E35" s="69" t="str">
        <f>IF('NO 2'!AN37="","",'NO 2'!AN37)</f>
        <v/>
      </c>
      <c r="F35" s="276"/>
      <c r="G35" s="51"/>
      <c r="H35" s="275"/>
      <c r="I35" s="121">
        <v>31</v>
      </c>
    </row>
    <row r="36" spans="2:9" ht="18" customHeight="1" x14ac:dyDescent="0.15">
      <c r="B36" s="64" t="str">
        <f t="shared" si="0"/>
        <v/>
      </c>
      <c r="C36" s="68" t="str">
        <f>IF('NO 2'!B38="","",'NO 2'!B38)</f>
        <v>Ｄ32</v>
      </c>
      <c r="D36" s="73" t="str">
        <f>IF('NO 2'!C38="","",'NO 2'!C38)</f>
        <v/>
      </c>
      <c r="E36" s="69" t="str">
        <f>IF('NO 2'!AN38="","",'NO 2'!AN38)</f>
        <v/>
      </c>
      <c r="F36" s="276"/>
      <c r="G36" s="51"/>
      <c r="H36" s="275"/>
      <c r="I36" s="121">
        <v>32</v>
      </c>
    </row>
    <row r="37" spans="2:9" ht="18" customHeight="1" x14ac:dyDescent="0.15">
      <c r="B37" s="64" t="str">
        <f t="shared" si="0"/>
        <v/>
      </c>
      <c r="C37" s="68" t="str">
        <f>IF('NO 2'!B39="","",'NO 2'!B39)</f>
        <v>Ｄ33</v>
      </c>
      <c r="D37" s="73" t="str">
        <f>IF('NO 2'!C39="","",'NO 2'!C39)</f>
        <v/>
      </c>
      <c r="E37" s="69" t="str">
        <f>IF('NO 2'!AN39="","",'NO 2'!AN39)</f>
        <v/>
      </c>
      <c r="F37" s="276"/>
      <c r="G37" s="51"/>
      <c r="H37" s="275"/>
      <c r="I37" s="121">
        <v>33</v>
      </c>
    </row>
    <row r="38" spans="2:9" ht="18" customHeight="1" x14ac:dyDescent="0.15">
      <c r="B38" s="64" t="str">
        <f t="shared" ref="B38:B54" si="1">IF(G38="","",G38)</f>
        <v/>
      </c>
      <c r="C38" s="68" t="str">
        <f>IF('NO 2'!B40="","",'NO 2'!B40)</f>
        <v>Ｄ34</v>
      </c>
      <c r="D38" s="73" t="str">
        <f>IF('NO 2'!C40="","",'NO 2'!C40)</f>
        <v/>
      </c>
      <c r="E38" s="69" t="str">
        <f>IF('NO 2'!AN40="","",'NO 2'!AN40)</f>
        <v/>
      </c>
      <c r="F38" s="276"/>
      <c r="G38" s="51"/>
      <c r="H38" s="275"/>
      <c r="I38" s="121">
        <v>34</v>
      </c>
    </row>
    <row r="39" spans="2:9" ht="18" customHeight="1" x14ac:dyDescent="0.15">
      <c r="B39" s="64" t="str">
        <f t="shared" si="1"/>
        <v/>
      </c>
      <c r="C39" s="68" t="str">
        <f>IF('NO 2'!B41="","",'NO 2'!B41)</f>
        <v>Ｄ35</v>
      </c>
      <c r="D39" s="73" t="str">
        <f>IF('NO 2'!C41="","",'NO 2'!C41)</f>
        <v/>
      </c>
      <c r="E39" s="69" t="str">
        <f>IF('NO 2'!AN41="","",'NO 2'!AN41)</f>
        <v/>
      </c>
      <c r="F39" s="276"/>
      <c r="G39" s="51"/>
      <c r="H39" s="275"/>
      <c r="I39" s="121">
        <v>35</v>
      </c>
    </row>
    <row r="40" spans="2:9" ht="18" customHeight="1" x14ac:dyDescent="0.15">
      <c r="B40" s="64" t="str">
        <f t="shared" si="1"/>
        <v/>
      </c>
      <c r="C40" s="68" t="str">
        <f>IF('NO 2'!B42="","",'NO 2'!B42)</f>
        <v>Ｄ36</v>
      </c>
      <c r="D40" s="73" t="str">
        <f>IF('NO 2'!C42="","",'NO 2'!C42)</f>
        <v/>
      </c>
      <c r="E40" s="69" t="str">
        <f>IF('NO 2'!AN42="","",'NO 2'!AN42)</f>
        <v/>
      </c>
      <c r="F40" s="276"/>
      <c r="G40" s="51"/>
      <c r="H40" s="275"/>
      <c r="I40" s="121">
        <v>36</v>
      </c>
    </row>
    <row r="41" spans="2:9" ht="18" customHeight="1" x14ac:dyDescent="0.15">
      <c r="B41" s="64" t="str">
        <f t="shared" si="1"/>
        <v/>
      </c>
      <c r="C41" s="68" t="str">
        <f>IF('NO 2'!B43="","",'NO 2'!B43)</f>
        <v>Ｄ37</v>
      </c>
      <c r="D41" s="73" t="str">
        <f>IF('NO 2'!C43="","",'NO 2'!C43)</f>
        <v/>
      </c>
      <c r="E41" s="69" t="str">
        <f>IF('NO 2'!AN43="","",'NO 2'!AN43)</f>
        <v/>
      </c>
      <c r="F41" s="276"/>
      <c r="G41" s="51"/>
      <c r="H41" s="275"/>
      <c r="I41" s="121">
        <v>37</v>
      </c>
    </row>
    <row r="42" spans="2:9" ht="18" customHeight="1" x14ac:dyDescent="0.15">
      <c r="B42" s="64" t="str">
        <f t="shared" si="1"/>
        <v/>
      </c>
      <c r="C42" s="68" t="str">
        <f>IF('NO 2'!B44="","",'NO 2'!B44)</f>
        <v>Ｄ38</v>
      </c>
      <c r="D42" s="73" t="str">
        <f>IF('NO 2'!C44="","",'NO 2'!C44)</f>
        <v/>
      </c>
      <c r="E42" s="69" t="str">
        <f>IF('NO 2'!AN44="","",'NO 2'!AN44)</f>
        <v/>
      </c>
      <c r="F42" s="276"/>
      <c r="G42" s="51"/>
      <c r="H42" s="275"/>
      <c r="I42" s="121">
        <v>38</v>
      </c>
    </row>
    <row r="43" spans="2:9" ht="18" customHeight="1" x14ac:dyDescent="0.15">
      <c r="B43" s="64" t="str">
        <f t="shared" si="1"/>
        <v/>
      </c>
      <c r="C43" s="68" t="str">
        <f>IF('NO 2'!B45="","",'NO 2'!B45)</f>
        <v>Ｄ39</v>
      </c>
      <c r="D43" s="73" t="str">
        <f>IF('NO 2'!C45="","",'NO 2'!C45)</f>
        <v/>
      </c>
      <c r="E43" s="69" t="str">
        <f>IF('NO 2'!AN45="","",'NO 2'!AN45)</f>
        <v/>
      </c>
      <c r="F43" s="276"/>
      <c r="G43" s="51"/>
      <c r="H43" s="275"/>
      <c r="I43" s="121">
        <v>39</v>
      </c>
    </row>
    <row r="44" spans="2:9" ht="18" customHeight="1" x14ac:dyDescent="0.15">
      <c r="B44" s="64" t="str">
        <f t="shared" si="1"/>
        <v/>
      </c>
      <c r="C44" s="68" t="str">
        <f>IF('NO 2'!B46="","",'NO 2'!B46)</f>
        <v>Ｄ40</v>
      </c>
      <c r="D44" s="73" t="str">
        <f>IF('NO 2'!C46="","",'NO 2'!C46)</f>
        <v/>
      </c>
      <c r="E44" s="69" t="str">
        <f>IF('NO 2'!AN46="","",'NO 2'!AN46)</f>
        <v/>
      </c>
      <c r="F44" s="276"/>
      <c r="G44" s="51"/>
      <c r="H44" s="275"/>
      <c r="I44" s="121">
        <v>40</v>
      </c>
    </row>
    <row r="45" spans="2:9" ht="18" customHeight="1" x14ac:dyDescent="0.15">
      <c r="B45" s="64" t="str">
        <f t="shared" si="1"/>
        <v/>
      </c>
      <c r="C45" s="68" t="str">
        <f>IF('NO 2'!B47="","",'NO 2'!B47)</f>
        <v>Ｄ41</v>
      </c>
      <c r="D45" s="73" t="str">
        <f>IF('NO 2'!C47="","",'NO 2'!C47)</f>
        <v/>
      </c>
      <c r="E45" s="69" t="str">
        <f>IF('NO 2'!AN47="","",'NO 2'!AN47)</f>
        <v/>
      </c>
      <c r="F45" s="276"/>
      <c r="G45" s="51"/>
      <c r="H45" s="275"/>
      <c r="I45" s="121">
        <v>41</v>
      </c>
    </row>
    <row r="46" spans="2:9" ht="18" customHeight="1" x14ac:dyDescent="0.15">
      <c r="B46" s="64" t="str">
        <f t="shared" si="1"/>
        <v/>
      </c>
      <c r="C46" s="68" t="str">
        <f>IF('NO 2'!B48="","",'NO 2'!B48)</f>
        <v>Ｄ42</v>
      </c>
      <c r="D46" s="73" t="str">
        <f>IF('NO 2'!C48="","",'NO 2'!C48)</f>
        <v/>
      </c>
      <c r="E46" s="69" t="str">
        <f>IF('NO 2'!AN48="","",'NO 2'!AN48)</f>
        <v/>
      </c>
      <c r="F46" s="276"/>
      <c r="G46" s="51"/>
      <c r="H46" s="275"/>
      <c r="I46" s="121">
        <v>42</v>
      </c>
    </row>
    <row r="47" spans="2:9" ht="18" customHeight="1" x14ac:dyDescent="0.15">
      <c r="B47" s="64" t="str">
        <f t="shared" si="1"/>
        <v/>
      </c>
      <c r="C47" s="68" t="str">
        <f>IF('NO 2'!B49="","",'NO 2'!B49)</f>
        <v>Ｄ43</v>
      </c>
      <c r="D47" s="73" t="str">
        <f>IF('NO 2'!C49="","",'NO 2'!C49)</f>
        <v/>
      </c>
      <c r="E47" s="69" t="str">
        <f>IF('NO 2'!AN49="","",'NO 2'!AN49)</f>
        <v/>
      </c>
      <c r="F47" s="276"/>
      <c r="G47" s="51"/>
      <c r="H47" s="275"/>
      <c r="I47" s="121">
        <v>43</v>
      </c>
    </row>
    <row r="48" spans="2:9" ht="18" customHeight="1" x14ac:dyDescent="0.15">
      <c r="B48" s="64" t="str">
        <f t="shared" si="1"/>
        <v/>
      </c>
      <c r="C48" s="68" t="str">
        <f>IF('NO 2'!B50="","",'NO 2'!B50)</f>
        <v>Ｄ44</v>
      </c>
      <c r="D48" s="73" t="str">
        <f>IF('NO 2'!C50="","",'NO 2'!C50)</f>
        <v/>
      </c>
      <c r="E48" s="69" t="str">
        <f>IF('NO 2'!AN50="","",'NO 2'!AN50)</f>
        <v/>
      </c>
      <c r="F48" s="276"/>
      <c r="G48" s="51"/>
      <c r="H48" s="275"/>
      <c r="I48" s="121">
        <v>44</v>
      </c>
    </row>
    <row r="49" spans="2:9" ht="18" customHeight="1" x14ac:dyDescent="0.15">
      <c r="B49" s="64" t="str">
        <f t="shared" si="1"/>
        <v/>
      </c>
      <c r="C49" s="68" t="str">
        <f>IF('NO 2'!B51="","",'NO 2'!B51)</f>
        <v>Ｄ45</v>
      </c>
      <c r="D49" s="73" t="str">
        <f>IF('NO 2'!C51="","",'NO 2'!C51)</f>
        <v/>
      </c>
      <c r="E49" s="69" t="str">
        <f>IF('NO 2'!AN51="","",'NO 2'!AN51)</f>
        <v/>
      </c>
      <c r="F49" s="276"/>
      <c r="G49" s="51"/>
      <c r="H49" s="275"/>
      <c r="I49" s="121">
        <v>45</v>
      </c>
    </row>
    <row r="50" spans="2:9" ht="18" customHeight="1" x14ac:dyDescent="0.15">
      <c r="B50" s="64" t="str">
        <f t="shared" si="1"/>
        <v/>
      </c>
      <c r="C50" s="68" t="str">
        <f>IF('NO 2'!B52="","",'NO 2'!B52)</f>
        <v>Ｄ46</v>
      </c>
      <c r="D50" s="73" t="str">
        <f>IF('NO 2'!C52="","",'NO 2'!C52)</f>
        <v/>
      </c>
      <c r="E50" s="69" t="str">
        <f>IF('NO 2'!AN52="","",'NO 2'!AN52)</f>
        <v/>
      </c>
      <c r="F50" s="276"/>
      <c r="G50" s="51"/>
      <c r="H50" s="275"/>
      <c r="I50" s="121">
        <v>46</v>
      </c>
    </row>
    <row r="51" spans="2:9" ht="18" customHeight="1" x14ac:dyDescent="0.15">
      <c r="B51" s="64" t="str">
        <f t="shared" si="1"/>
        <v/>
      </c>
      <c r="C51" s="68" t="str">
        <f>IF('NO 2'!B53="","",'NO 2'!B53)</f>
        <v>Ｄ47</v>
      </c>
      <c r="D51" s="73" t="str">
        <f>IF('NO 2'!C53="","",'NO 2'!C53)</f>
        <v/>
      </c>
      <c r="E51" s="69" t="str">
        <f>IF('NO 2'!AN53="","",'NO 2'!AN53)</f>
        <v/>
      </c>
      <c r="F51" s="276"/>
      <c r="G51" s="51"/>
      <c r="H51" s="275"/>
      <c r="I51" s="121">
        <v>47</v>
      </c>
    </row>
    <row r="52" spans="2:9" ht="18" customHeight="1" x14ac:dyDescent="0.15">
      <c r="B52" s="64" t="str">
        <f t="shared" si="1"/>
        <v/>
      </c>
      <c r="C52" s="68" t="str">
        <f>IF('NO 2'!B54="","",'NO 2'!B54)</f>
        <v>Ｄ48</v>
      </c>
      <c r="D52" s="73" t="str">
        <f>IF('NO 2'!C54="","",'NO 2'!C54)</f>
        <v/>
      </c>
      <c r="E52" s="69" t="str">
        <f>IF('NO 2'!AN54="","",'NO 2'!AN54)</f>
        <v/>
      </c>
      <c r="F52" s="276"/>
      <c r="G52" s="51"/>
      <c r="H52" s="275"/>
      <c r="I52" s="121">
        <v>48</v>
      </c>
    </row>
    <row r="53" spans="2:9" ht="18" customHeight="1" x14ac:dyDescent="0.15">
      <c r="B53" s="64" t="str">
        <f t="shared" si="1"/>
        <v/>
      </c>
      <c r="C53" s="68" t="str">
        <f>IF('NO 2'!B55="","",'NO 2'!B55)</f>
        <v>Ｄ49</v>
      </c>
      <c r="D53" s="73" t="str">
        <f>IF('NO 2'!C55="","",'NO 2'!C55)</f>
        <v/>
      </c>
      <c r="E53" s="69" t="str">
        <f>IF('NO 2'!AN55="","",'NO 2'!AN55)</f>
        <v/>
      </c>
      <c r="F53" s="276"/>
      <c r="G53" s="51"/>
      <c r="H53" s="275"/>
      <c r="I53" s="121">
        <v>49</v>
      </c>
    </row>
    <row r="54" spans="2:9" ht="18" customHeight="1" x14ac:dyDescent="0.15">
      <c r="B54" s="64" t="str">
        <f t="shared" si="1"/>
        <v/>
      </c>
      <c r="C54" s="68" t="str">
        <f>IF('NO 2'!B56="","",'NO 2'!B56)</f>
        <v>Ｄ50</v>
      </c>
      <c r="D54" s="73" t="str">
        <f>IF('NO 2'!C56="","",'NO 2'!C56)</f>
        <v/>
      </c>
      <c r="E54" s="69" t="str">
        <f>IF('NO 2'!AN56="","",'NO 2'!AN56)</f>
        <v/>
      </c>
      <c r="F54" s="276"/>
      <c r="G54" s="51"/>
      <c r="H54" s="275"/>
      <c r="I54" s="121">
        <v>50</v>
      </c>
    </row>
    <row r="69" spans="3:8" ht="16.5" customHeight="1" x14ac:dyDescent="0.15"/>
    <row r="70" spans="3:8" ht="12.75" hidden="1" customHeight="1" x14ac:dyDescent="0.15">
      <c r="C70" s="257" t="str">
        <f>IF('NO 2'!B72="","",'NO 2'!B72)</f>
        <v/>
      </c>
      <c r="D70" s="257" t="str">
        <f>IF('NO 2'!C72="","",'NO 2'!C72)</f>
        <v/>
      </c>
      <c r="E70" s="257" t="str">
        <f>IF('NO 2'!AN72="","",'NO 2'!AN72)</f>
        <v/>
      </c>
      <c r="F70" s="257"/>
      <c r="G70" s="257"/>
      <c r="H70" s="257"/>
    </row>
    <row r="97" spans="2:33" ht="18" customHeight="1" x14ac:dyDescent="0.15">
      <c r="C97"/>
      <c r="AB97"/>
      <c r="AC97"/>
      <c r="AD97"/>
      <c r="AE97"/>
      <c r="AF97"/>
      <c r="AG97"/>
    </row>
    <row r="98" spans="2:33" ht="9" customHeight="1" x14ac:dyDescent="0.15">
      <c r="AB98"/>
      <c r="AC98"/>
      <c r="AD98"/>
      <c r="AE98"/>
      <c r="AF98"/>
      <c r="AG98"/>
    </row>
    <row r="99" spans="2:33" ht="18" customHeight="1" x14ac:dyDescent="0.15">
      <c r="B99"/>
      <c r="H99"/>
      <c r="I99"/>
      <c r="J99"/>
      <c r="K99"/>
      <c r="L99"/>
      <c r="AB99"/>
      <c r="AC99"/>
      <c r="AD99"/>
      <c r="AE99"/>
      <c r="AF99"/>
      <c r="AG99"/>
    </row>
    <row r="100" spans="2:33" ht="18" customHeight="1" x14ac:dyDescent="0.15">
      <c r="B100"/>
      <c r="H100"/>
      <c r="I100"/>
      <c r="J100"/>
      <c r="K100"/>
      <c r="L100"/>
      <c r="AB100"/>
      <c r="AC100"/>
      <c r="AD100"/>
      <c r="AE100"/>
      <c r="AF100"/>
      <c r="AG100"/>
    </row>
    <row r="101" spans="2:33" ht="18" customHeight="1" x14ac:dyDescent="0.15">
      <c r="B101"/>
      <c r="H101"/>
      <c r="I101"/>
      <c r="J101"/>
      <c r="K101"/>
      <c r="L101"/>
      <c r="AB101"/>
      <c r="AC101"/>
      <c r="AD101"/>
      <c r="AE101"/>
      <c r="AF101"/>
      <c r="AG101"/>
    </row>
    <row r="102" spans="2:33" ht="18" customHeight="1" x14ac:dyDescent="0.15">
      <c r="B102"/>
      <c r="H102"/>
      <c r="I102"/>
      <c r="J102"/>
      <c r="K102"/>
      <c r="L102"/>
      <c r="AB102"/>
      <c r="AC102"/>
      <c r="AD102"/>
      <c r="AE102"/>
      <c r="AF102"/>
      <c r="AG102"/>
    </row>
    <row r="103" spans="2:33" ht="18" customHeight="1" x14ac:dyDescent="0.15">
      <c r="B103"/>
      <c r="H103"/>
      <c r="I103"/>
      <c r="J103"/>
      <c r="K103"/>
      <c r="L103"/>
      <c r="AB103"/>
      <c r="AC103"/>
      <c r="AD103"/>
      <c r="AE103"/>
      <c r="AF103"/>
      <c r="AG103"/>
    </row>
    <row r="104" spans="2:33" ht="18" customHeight="1" x14ac:dyDescent="0.15">
      <c r="B104"/>
      <c r="H104"/>
      <c r="I104"/>
      <c r="J104"/>
      <c r="K104"/>
      <c r="L104"/>
      <c r="AB104"/>
      <c r="AC104"/>
      <c r="AD104"/>
      <c r="AE104"/>
      <c r="AF104"/>
      <c r="AG104"/>
    </row>
    <row r="105" spans="2:33" ht="18" customHeight="1" x14ac:dyDescent="0.15">
      <c r="B105"/>
      <c r="H105"/>
      <c r="I105"/>
      <c r="J105"/>
      <c r="K105"/>
      <c r="L105"/>
      <c r="AB105"/>
      <c r="AC105"/>
      <c r="AD105"/>
      <c r="AE105"/>
      <c r="AF105"/>
      <c r="AG105"/>
    </row>
    <row r="106" spans="2:33" ht="18" customHeight="1" x14ac:dyDescent="0.15">
      <c r="B106"/>
      <c r="H106"/>
      <c r="I106"/>
      <c r="J106"/>
      <c r="K106"/>
      <c r="L106"/>
      <c r="AB106"/>
      <c r="AC106"/>
      <c r="AD106"/>
      <c r="AE106"/>
      <c r="AF106"/>
      <c r="AG106"/>
    </row>
    <row r="107" spans="2:33" ht="18" customHeight="1" x14ac:dyDescent="0.15">
      <c r="B107"/>
      <c r="H107"/>
      <c r="I107"/>
      <c r="J107"/>
      <c r="K107"/>
      <c r="L107"/>
      <c r="AB107"/>
      <c r="AC107"/>
      <c r="AD107"/>
      <c r="AE107"/>
      <c r="AF107"/>
      <c r="AG107"/>
    </row>
    <row r="108" spans="2:33" ht="18" customHeight="1" x14ac:dyDescent="0.15">
      <c r="B108"/>
      <c r="H108"/>
      <c r="I108"/>
      <c r="J108"/>
      <c r="K108"/>
      <c r="L108"/>
      <c r="AB108"/>
      <c r="AC108"/>
      <c r="AD108"/>
      <c r="AE108"/>
      <c r="AF108"/>
      <c r="AG108"/>
    </row>
    <row r="109" spans="2:33" ht="18" customHeight="1" x14ac:dyDescent="0.15">
      <c r="B109"/>
      <c r="H109"/>
      <c r="I109"/>
      <c r="J109"/>
      <c r="K109"/>
      <c r="L109"/>
      <c r="AB109"/>
      <c r="AC109"/>
      <c r="AD109"/>
      <c r="AE109"/>
      <c r="AF109"/>
      <c r="AG109"/>
    </row>
    <row r="110" spans="2:33" ht="18" customHeight="1" x14ac:dyDescent="0.15">
      <c r="B110"/>
      <c r="H110"/>
      <c r="I110"/>
      <c r="J110"/>
      <c r="K110"/>
      <c r="L110"/>
      <c r="AB110"/>
      <c r="AC110"/>
      <c r="AD110"/>
      <c r="AE110"/>
      <c r="AF110"/>
      <c r="AG110"/>
    </row>
    <row r="111" spans="2:33" ht="18" customHeight="1" x14ac:dyDescent="0.15">
      <c r="B111"/>
      <c r="H111"/>
      <c r="I111"/>
      <c r="J111"/>
      <c r="K111"/>
      <c r="L111"/>
      <c r="AB111"/>
      <c r="AC111"/>
      <c r="AD111"/>
      <c r="AE111"/>
      <c r="AF111"/>
      <c r="AG111"/>
    </row>
    <row r="112" spans="2:33" ht="18" customHeight="1" x14ac:dyDescent="0.15">
      <c r="B112"/>
      <c r="H112"/>
      <c r="I112"/>
      <c r="J112"/>
      <c r="K112"/>
      <c r="L112"/>
      <c r="AB112"/>
      <c r="AC112"/>
      <c r="AD112"/>
      <c r="AE112"/>
      <c r="AF112"/>
      <c r="AG112"/>
    </row>
    <row r="113" spans="2:33" ht="18" customHeight="1" x14ac:dyDescent="0.15">
      <c r="B113"/>
      <c r="H113"/>
      <c r="I113"/>
      <c r="J113"/>
      <c r="K113"/>
      <c r="L113"/>
      <c r="AB113"/>
      <c r="AC113"/>
      <c r="AD113"/>
      <c r="AE113"/>
      <c r="AF113"/>
      <c r="AG113"/>
    </row>
    <row r="114" spans="2:33" ht="18" customHeight="1" x14ac:dyDescent="0.15">
      <c r="B114"/>
      <c r="H114"/>
      <c r="I114"/>
      <c r="J114"/>
      <c r="K114"/>
      <c r="L114"/>
      <c r="AB114"/>
      <c r="AC114"/>
      <c r="AD114"/>
      <c r="AE114"/>
      <c r="AF114"/>
      <c r="AG114"/>
    </row>
    <row r="115" spans="2:33" ht="18" customHeight="1" x14ac:dyDescent="0.15">
      <c r="B115"/>
      <c r="H115"/>
      <c r="I115"/>
      <c r="J115"/>
      <c r="K115"/>
      <c r="L115"/>
      <c r="AB115"/>
      <c r="AC115"/>
      <c r="AD115"/>
      <c r="AE115"/>
      <c r="AF115"/>
      <c r="AG115"/>
    </row>
    <row r="116" spans="2:33" ht="18" customHeight="1" x14ac:dyDescent="0.15">
      <c r="B116"/>
      <c r="H116"/>
      <c r="I116"/>
      <c r="J116"/>
      <c r="K116"/>
      <c r="L116"/>
      <c r="AB116"/>
      <c r="AC116"/>
      <c r="AD116"/>
      <c r="AE116"/>
      <c r="AF116"/>
      <c r="AG116"/>
    </row>
    <row r="117" spans="2:33" ht="18" customHeight="1" x14ac:dyDescent="0.15">
      <c r="B117"/>
      <c r="H117"/>
      <c r="I117"/>
      <c r="J117"/>
      <c r="K117"/>
      <c r="L117"/>
      <c r="AB117"/>
      <c r="AC117"/>
      <c r="AD117"/>
      <c r="AE117"/>
      <c r="AF117"/>
      <c r="AG117"/>
    </row>
    <row r="118" spans="2:33" ht="18" customHeight="1" x14ac:dyDescent="0.15">
      <c r="B118"/>
      <c r="H118"/>
      <c r="I118"/>
      <c r="J118"/>
      <c r="K118"/>
      <c r="L118"/>
      <c r="AB118"/>
      <c r="AC118"/>
      <c r="AD118"/>
      <c r="AE118"/>
      <c r="AF118"/>
      <c r="AG118"/>
    </row>
    <row r="119" spans="2:33" ht="18" customHeight="1" x14ac:dyDescent="0.15">
      <c r="B119"/>
      <c r="H119"/>
      <c r="I119"/>
      <c r="J119"/>
      <c r="K119"/>
      <c r="L119"/>
      <c r="AB119"/>
      <c r="AC119"/>
      <c r="AD119"/>
      <c r="AE119"/>
      <c r="AF119"/>
      <c r="AG119"/>
    </row>
    <row r="120" spans="2:33" ht="18" customHeight="1" x14ac:dyDescent="0.15">
      <c r="B120"/>
      <c r="H120"/>
      <c r="I120"/>
      <c r="J120"/>
      <c r="K120"/>
      <c r="L120"/>
      <c r="AB120"/>
      <c r="AC120"/>
      <c r="AD120"/>
      <c r="AE120"/>
      <c r="AF120"/>
      <c r="AG120"/>
    </row>
    <row r="121" spans="2:33" ht="18" customHeight="1" x14ac:dyDescent="0.15">
      <c r="B121"/>
      <c r="AB121"/>
      <c r="AC121"/>
      <c r="AD121"/>
      <c r="AE121"/>
      <c r="AF121"/>
      <c r="AG121"/>
    </row>
    <row r="122" spans="2:33" ht="18" customHeight="1" x14ac:dyDescent="0.15">
      <c r="B122"/>
      <c r="AB122"/>
      <c r="AC122"/>
      <c r="AD122"/>
      <c r="AE122"/>
      <c r="AF122"/>
      <c r="AG122"/>
    </row>
    <row r="123" spans="2:33" ht="18" customHeight="1" x14ac:dyDescent="0.15">
      <c r="B123"/>
      <c r="AB123"/>
      <c r="AC123"/>
      <c r="AD123"/>
      <c r="AE123"/>
      <c r="AF123"/>
      <c r="AG123"/>
    </row>
    <row r="124" spans="2:33" ht="18" customHeight="1" x14ac:dyDescent="0.15">
      <c r="B124"/>
      <c r="AB124"/>
      <c r="AC124"/>
      <c r="AD124"/>
      <c r="AE124"/>
      <c r="AF124"/>
      <c r="AG124"/>
    </row>
    <row r="125" spans="2:33" ht="18" customHeight="1" x14ac:dyDescent="0.15">
      <c r="B125"/>
      <c r="AB125"/>
      <c r="AC125"/>
      <c r="AD125"/>
      <c r="AE125"/>
      <c r="AF125"/>
      <c r="AG125"/>
    </row>
    <row r="126" spans="2:33" ht="18" customHeight="1" x14ac:dyDescent="0.15">
      <c r="B126"/>
      <c r="AB126"/>
      <c r="AC126"/>
      <c r="AD126"/>
      <c r="AE126"/>
      <c r="AF126"/>
      <c r="AG126"/>
    </row>
    <row r="127" spans="2:33" ht="18" customHeight="1" x14ac:dyDescent="0.15">
      <c r="B127"/>
      <c r="AB127"/>
      <c r="AC127"/>
      <c r="AD127"/>
      <c r="AE127"/>
      <c r="AF127"/>
      <c r="AG127"/>
    </row>
    <row r="128" spans="2:33" ht="18" customHeight="1" x14ac:dyDescent="0.15">
      <c r="B128"/>
      <c r="AB128"/>
      <c r="AC128"/>
      <c r="AD128"/>
      <c r="AE128"/>
      <c r="AF128"/>
      <c r="AG128"/>
    </row>
    <row r="129" spans="2:33" ht="18" customHeight="1" x14ac:dyDescent="0.15">
      <c r="B129"/>
      <c r="AB129"/>
      <c r="AC129"/>
      <c r="AD129"/>
      <c r="AE129"/>
      <c r="AF129"/>
      <c r="AG129"/>
    </row>
    <row r="130" spans="2:33" ht="18" customHeight="1" x14ac:dyDescent="0.15">
      <c r="B130"/>
      <c r="AB130"/>
      <c r="AC130"/>
      <c r="AD130"/>
      <c r="AE130"/>
      <c r="AF130"/>
      <c r="AG130"/>
    </row>
    <row r="131" spans="2:33" ht="18" customHeight="1" x14ac:dyDescent="0.15">
      <c r="B131"/>
      <c r="AB131"/>
      <c r="AC131"/>
      <c r="AD131"/>
      <c r="AE131"/>
      <c r="AF131"/>
      <c r="AG131"/>
    </row>
    <row r="132" spans="2:33" ht="18" customHeight="1" x14ac:dyDescent="0.15">
      <c r="B132"/>
      <c r="AB132"/>
      <c r="AC132"/>
      <c r="AD132"/>
      <c r="AE132"/>
      <c r="AF132"/>
      <c r="AG132"/>
    </row>
    <row r="133" spans="2:33" ht="18" customHeight="1" x14ac:dyDescent="0.15">
      <c r="B133"/>
      <c r="AB133"/>
      <c r="AC133"/>
      <c r="AD133"/>
      <c r="AE133"/>
      <c r="AF133"/>
      <c r="AG133"/>
    </row>
    <row r="134" spans="2:33" ht="18" customHeight="1" x14ac:dyDescent="0.15">
      <c r="B134"/>
      <c r="AB134"/>
      <c r="AC134"/>
      <c r="AD134"/>
      <c r="AE134"/>
      <c r="AF134"/>
      <c r="AG134"/>
    </row>
    <row r="135" spans="2:33" ht="18" customHeight="1" x14ac:dyDescent="0.15">
      <c r="B135"/>
      <c r="AB135"/>
      <c r="AC135"/>
      <c r="AD135"/>
      <c r="AE135"/>
      <c r="AF135"/>
      <c r="AG135"/>
    </row>
    <row r="136" spans="2:33" ht="18" customHeight="1" x14ac:dyDescent="0.15">
      <c r="B136"/>
      <c r="AB136"/>
      <c r="AC136"/>
      <c r="AD136"/>
      <c r="AE136"/>
      <c r="AF136"/>
      <c r="AG136"/>
    </row>
    <row r="137" spans="2:33" ht="18" customHeight="1" x14ac:dyDescent="0.15">
      <c r="B137"/>
      <c r="AB137"/>
      <c r="AC137"/>
      <c r="AD137"/>
      <c r="AE137"/>
      <c r="AF137"/>
      <c r="AG137"/>
    </row>
    <row r="138" spans="2:33" ht="18" customHeight="1" x14ac:dyDescent="0.15">
      <c r="B138"/>
      <c r="AB138"/>
      <c r="AC138"/>
      <c r="AD138"/>
      <c r="AE138"/>
      <c r="AF138"/>
      <c r="AG138"/>
    </row>
    <row r="139" spans="2:33" ht="18" customHeight="1" x14ac:dyDescent="0.15">
      <c r="B139"/>
      <c r="AB139"/>
      <c r="AC139"/>
      <c r="AD139"/>
      <c r="AE139"/>
      <c r="AF139"/>
      <c r="AG139"/>
    </row>
    <row r="140" spans="2:33" ht="18" customHeight="1" x14ac:dyDescent="0.15">
      <c r="B140"/>
      <c r="AB140"/>
      <c r="AC140"/>
      <c r="AD140"/>
      <c r="AE140"/>
      <c r="AF140"/>
      <c r="AG140"/>
    </row>
    <row r="141" spans="2:33" ht="18" customHeight="1" x14ac:dyDescent="0.15">
      <c r="B141"/>
      <c r="AB141"/>
      <c r="AC141"/>
      <c r="AD141"/>
      <c r="AE141"/>
      <c r="AF141"/>
      <c r="AG141"/>
    </row>
    <row r="142" spans="2:33" ht="18" customHeight="1" x14ac:dyDescent="0.15">
      <c r="B142"/>
      <c r="AB142"/>
      <c r="AC142"/>
      <c r="AD142"/>
      <c r="AE142"/>
      <c r="AF142"/>
      <c r="AG142"/>
    </row>
    <row r="143" spans="2:33" ht="18" customHeight="1" x14ac:dyDescent="0.15">
      <c r="B143"/>
      <c r="AB143"/>
      <c r="AC143"/>
      <c r="AD143"/>
      <c r="AE143"/>
      <c r="AF143"/>
      <c r="AG143"/>
    </row>
    <row r="144" spans="2:33" ht="18" customHeight="1" x14ac:dyDescent="0.15">
      <c r="B144"/>
      <c r="AB144"/>
      <c r="AC144"/>
      <c r="AD144"/>
      <c r="AE144"/>
      <c r="AF144"/>
      <c r="AG144"/>
    </row>
    <row r="145" spans="2:33" ht="18" customHeight="1" x14ac:dyDescent="0.15">
      <c r="B145"/>
      <c r="AB145"/>
      <c r="AC145"/>
      <c r="AD145"/>
      <c r="AE145"/>
      <c r="AF145"/>
      <c r="AG145"/>
    </row>
    <row r="146" spans="2:33" ht="18" customHeight="1" x14ac:dyDescent="0.15">
      <c r="B146"/>
      <c r="AB146"/>
      <c r="AC146"/>
      <c r="AD146"/>
      <c r="AE146"/>
      <c r="AF146"/>
      <c r="AG146"/>
    </row>
    <row r="147" spans="2:33" ht="18" customHeight="1" x14ac:dyDescent="0.15">
      <c r="B147"/>
      <c r="AB147"/>
      <c r="AC147"/>
      <c r="AD147"/>
      <c r="AE147"/>
      <c r="AF147"/>
      <c r="AG147"/>
    </row>
    <row r="148" spans="2:33" ht="16.5" hidden="1" customHeight="1" x14ac:dyDescent="0.15">
      <c r="B148"/>
      <c r="AB148"/>
      <c r="AC148"/>
      <c r="AD148"/>
      <c r="AE148"/>
      <c r="AF148"/>
      <c r="AG148"/>
    </row>
    <row r="149" spans="2:33" ht="25.5" hidden="1" customHeight="1" x14ac:dyDescent="0.15">
      <c r="B149" s="64" t="s">
        <v>50</v>
      </c>
      <c r="C149" s="185" t="s">
        <v>51</v>
      </c>
      <c r="D149" s="185" t="s">
        <v>41</v>
      </c>
      <c r="E149" s="185" t="s">
        <v>42</v>
      </c>
      <c r="F149" s="185" t="s">
        <v>52</v>
      </c>
      <c r="G149" s="185" t="s">
        <v>53</v>
      </c>
      <c r="H149" s="185" t="s">
        <v>44</v>
      </c>
      <c r="I149" s="184"/>
      <c r="M149" s="63" t="s">
        <v>197</v>
      </c>
      <c r="N149" s="63" t="s">
        <v>198</v>
      </c>
      <c r="O149" s="63" t="s">
        <v>169</v>
      </c>
      <c r="P149" s="63" t="s">
        <v>28</v>
      </c>
      <c r="Q149" s="63" t="s">
        <v>199</v>
      </c>
      <c r="S149" s="63" t="s">
        <v>200</v>
      </c>
      <c r="AB149"/>
      <c r="AC149"/>
      <c r="AD149"/>
      <c r="AE149"/>
      <c r="AF149"/>
      <c r="AG149"/>
    </row>
    <row r="150" spans="2:33" ht="22.5" hidden="1" customHeight="1" x14ac:dyDescent="0.15">
      <c r="B150"/>
      <c r="C150" s="322" t="str">
        <f>IF($C5="","",$C5)</f>
        <v>主将</v>
      </c>
      <c r="D150" s="320" t="str">
        <f>IF($D5="","",$D5)</f>
        <v/>
      </c>
      <c r="E150" s="320" t="str">
        <f>IF($E5="","",$E5)</f>
        <v/>
      </c>
      <c r="F150" s="320" t="str">
        <f>IF($F5="","",$F5)</f>
        <v/>
      </c>
      <c r="G150" s="320">
        <f>IF($G5="","",$G5)</f>
        <v>10</v>
      </c>
      <c r="H150" s="321" t="str">
        <f>IF($H5="","",$H5)</f>
        <v/>
      </c>
      <c r="I150" s="63">
        <f t="shared" ref="I150:I199" si="2">IF(OR(E150="",F150="",G150="",H150=""),1,0)</f>
        <v>1</v>
      </c>
      <c r="J150" s="63">
        <v>1</v>
      </c>
      <c r="M150" s="325" t="str">
        <f>IF(I150=0,INDEX(団員,MATCH($C150,'NO 2'!$B$7:$B$56,0),13),"")</f>
        <v/>
      </c>
      <c r="N150" s="326" t="str">
        <f t="shared" ref="N150:N199" si="3">IF(M150="","",$N$4-M150)</f>
        <v/>
      </c>
      <c r="O150" s="320" t="str">
        <f>IF(I150=0,INDEX(団員,MATCH($C150,'NO 2'!$B$7:$B$56,0),5),"")</f>
        <v/>
      </c>
      <c r="P150" s="409" t="b">
        <f>IF(I150=0,IF(INDEX(団員,MATCH($C150,'NO 2'!$B$7:$B$56,0),6)="済","済",""))</f>
        <v>0</v>
      </c>
      <c r="Q150" s="327" t="str">
        <f>IF(I150=0,INDEX(団員,MATCH($C150,'NO 2'!$B$7:$B$56,0),7),"")</f>
        <v/>
      </c>
      <c r="R150" s="327" t="str">
        <f>IF(I150=0,INDEX(団員,MATCH($C150,'NO 2'!$B$7:$B$56,0),8),"")</f>
        <v/>
      </c>
      <c r="S150" s="328" t="str">
        <f>IF(I150=0,INDEX(団員,MATCH($C150,'NO 2'!$B$7:$B$56,0),11),"")</f>
        <v/>
      </c>
      <c r="AA150" s="196" t="str">
        <f>IF($C5="","",$C5)</f>
        <v>主将</v>
      </c>
      <c r="AB150" s="186" t="str">
        <f>IF($D5="","",$D5)</f>
        <v/>
      </c>
      <c r="AC150" s="186" t="str">
        <f>IF($E5="","",$E5)</f>
        <v/>
      </c>
      <c r="AD150" s="186" t="str">
        <f>IF($F5="","",$F5)</f>
        <v/>
      </c>
      <c r="AE150" s="186">
        <f>IF($G5="","",$G5)</f>
        <v>10</v>
      </c>
      <c r="AF150" s="187" t="str">
        <f>IF($H5="","",$H5)</f>
        <v/>
      </c>
      <c r="AG150"/>
    </row>
    <row r="151" spans="2:33" ht="24.75" hidden="1" customHeight="1" x14ac:dyDescent="0.15">
      <c r="B151"/>
      <c r="C151" s="322" t="str">
        <f t="shared" ref="C151:C199" si="4">IF($C6="","",$C6)</f>
        <v>Ｄ2</v>
      </c>
      <c r="D151" s="323" t="str">
        <f t="shared" ref="D151:D199" si="5">IF($D6="","",$D6)</f>
        <v/>
      </c>
      <c r="E151" s="323" t="str">
        <f t="shared" ref="E151:E199" si="6">IF($E6="","",$E6)</f>
        <v/>
      </c>
      <c r="F151" s="323" t="str">
        <f t="shared" ref="F151:F199" si="7">IF($F6="","",$F6)</f>
        <v/>
      </c>
      <c r="G151" s="323" t="str">
        <f t="shared" ref="G151:G199" si="8">IF($G6="","",$G6)</f>
        <v/>
      </c>
      <c r="H151" s="324" t="str">
        <f t="shared" ref="H151:H199" si="9">IF($H6="","",$H6)</f>
        <v/>
      </c>
      <c r="I151" s="63">
        <f t="shared" si="2"/>
        <v>1</v>
      </c>
      <c r="J151" s="63">
        <v>2</v>
      </c>
      <c r="M151" s="329" t="str">
        <f>IF(I151=0,INDEX(団員,MATCH($C151,'NO 2'!$B$7:$B$56,0),13),"")</f>
        <v/>
      </c>
      <c r="N151" s="330" t="str">
        <f t="shared" si="3"/>
        <v/>
      </c>
      <c r="O151" s="323" t="str">
        <f>IF(I151=0,INDEX(団員,MATCH($C151,'NO 2'!$B$7:$B$56,0),5),"")</f>
        <v/>
      </c>
      <c r="P151" s="323" t="b">
        <f>IF(I151=0,IF(INDEX(団員,MATCH($C151,'NO 2'!$B$7:$B$56,0),6)="済","済",""))</f>
        <v>0</v>
      </c>
      <c r="Q151" s="331" t="str">
        <f>IF(I151=0,INDEX(団員,MATCH($C151,'NO 2'!$B$7:$B$56,0),7),"")</f>
        <v/>
      </c>
      <c r="R151" s="331" t="str">
        <f>IF(I151=0,INDEX(団員,MATCH($C151,'NO 2'!$B$7:$B$56,0),8),"")</f>
        <v/>
      </c>
      <c r="S151" s="332" t="str">
        <f>IF(I151=0,INDEX(団員,MATCH($C151,'NO 2'!$B$7:$B$56,0),11),"")</f>
        <v/>
      </c>
      <c r="AA151" s="196" t="str">
        <f t="shared" ref="AA151:AA199" si="10">IF($C6="","",$C6)</f>
        <v>Ｄ2</v>
      </c>
      <c r="AB151" s="186" t="str">
        <f t="shared" ref="AB151:AB199" si="11">IF($D6="","",$D6)</f>
        <v/>
      </c>
      <c r="AC151" s="186" t="str">
        <f t="shared" ref="AC151:AC199" si="12">IF($E6="","",$E6)</f>
        <v/>
      </c>
      <c r="AD151" s="186" t="str">
        <f t="shared" ref="AD151:AD199" si="13">IF($F6="","",$F6)</f>
        <v/>
      </c>
      <c r="AE151" s="186" t="str">
        <f t="shared" ref="AE151:AE199" si="14">IF($G6="","",$G6)</f>
        <v/>
      </c>
      <c r="AF151" s="187" t="str">
        <f t="shared" ref="AF151:AF199" si="15">IF($H6="","",$H6)</f>
        <v/>
      </c>
    </row>
    <row r="152" spans="2:33" ht="18.75" hidden="1" customHeight="1" x14ac:dyDescent="0.15">
      <c r="B152"/>
      <c r="C152" s="322" t="str">
        <f t="shared" si="4"/>
        <v>Ｄ3</v>
      </c>
      <c r="D152" s="323" t="str">
        <f t="shared" si="5"/>
        <v/>
      </c>
      <c r="E152" s="323" t="str">
        <f t="shared" si="6"/>
        <v/>
      </c>
      <c r="F152" s="323" t="str">
        <f t="shared" si="7"/>
        <v/>
      </c>
      <c r="G152" s="323" t="str">
        <f t="shared" si="8"/>
        <v/>
      </c>
      <c r="H152" s="324" t="str">
        <f t="shared" si="9"/>
        <v/>
      </c>
      <c r="I152" s="63">
        <f t="shared" si="2"/>
        <v>1</v>
      </c>
      <c r="J152" s="63">
        <v>3</v>
      </c>
      <c r="M152" s="329" t="str">
        <f>IF(I152=0,INDEX(団員,MATCH($C152,'NO 2'!$B$7:$B$56,0),13),"")</f>
        <v/>
      </c>
      <c r="N152" s="330" t="str">
        <f t="shared" si="3"/>
        <v/>
      </c>
      <c r="O152" s="323" t="str">
        <f>IF(I152=0,INDEX(団員,MATCH($C152,'NO 2'!$B$7:$B$56,0),5),"")</f>
        <v/>
      </c>
      <c r="P152" s="323" t="b">
        <f>IF(I152=0,IF(INDEX(団員,MATCH($C152,'NO 2'!$B$7:$B$56,0),6)="済","済",""))</f>
        <v>0</v>
      </c>
      <c r="Q152" s="331" t="str">
        <f>IF(I152=0,INDEX(団員,MATCH($C152,'NO 2'!$B$7:$B$56,0),7),"")</f>
        <v/>
      </c>
      <c r="R152" s="331" t="str">
        <f>IF(I152=0,INDEX(団員,MATCH($C152,'NO 2'!$B$7:$B$56,0),8),"")</f>
        <v/>
      </c>
      <c r="S152" s="332" t="str">
        <f>IF(I152=0,INDEX(団員,MATCH($C152,'NO 2'!$B$7:$B$56,0),11),"")</f>
        <v/>
      </c>
      <c r="AA152" s="196" t="str">
        <f t="shared" si="10"/>
        <v>Ｄ3</v>
      </c>
      <c r="AB152" s="186" t="str">
        <f t="shared" si="11"/>
        <v/>
      </c>
      <c r="AC152" s="186" t="str">
        <f t="shared" si="12"/>
        <v/>
      </c>
      <c r="AD152" s="186" t="str">
        <f t="shared" si="13"/>
        <v/>
      </c>
      <c r="AE152" s="186" t="str">
        <f t="shared" si="14"/>
        <v/>
      </c>
      <c r="AF152" s="187" t="str">
        <f t="shared" si="15"/>
        <v/>
      </c>
    </row>
    <row r="153" spans="2:33" ht="25.5" hidden="1" customHeight="1" x14ac:dyDescent="0.15">
      <c r="B153"/>
      <c r="C153" s="322" t="str">
        <f t="shared" si="4"/>
        <v>Ｄ4</v>
      </c>
      <c r="D153" s="323" t="str">
        <f t="shared" si="5"/>
        <v/>
      </c>
      <c r="E153" s="323" t="str">
        <f t="shared" si="6"/>
        <v/>
      </c>
      <c r="F153" s="323" t="str">
        <f t="shared" si="7"/>
        <v/>
      </c>
      <c r="G153" s="323" t="str">
        <f t="shared" si="8"/>
        <v/>
      </c>
      <c r="H153" s="324" t="str">
        <f t="shared" si="9"/>
        <v/>
      </c>
      <c r="I153" s="63">
        <f t="shared" si="2"/>
        <v>1</v>
      </c>
      <c r="J153" s="63">
        <v>4</v>
      </c>
      <c r="M153" s="329" t="str">
        <f>IF(I153=0,INDEX(団員,MATCH($C153,'NO 2'!$B$7:$B$56,0),13),"")</f>
        <v/>
      </c>
      <c r="N153" s="330" t="str">
        <f t="shared" si="3"/>
        <v/>
      </c>
      <c r="O153" s="323" t="str">
        <f>IF(I153=0,INDEX(団員,MATCH($C153,'NO 2'!$B$7:$B$56,0),5),"")</f>
        <v/>
      </c>
      <c r="P153" s="323" t="b">
        <f>IF(I153=0,IF(INDEX(団員,MATCH($C153,'NO 2'!$B$7:$B$56,0),6)="済","済",""))</f>
        <v>0</v>
      </c>
      <c r="Q153" s="331" t="str">
        <f>IF(I153=0,INDEX(団員,MATCH($C153,'NO 2'!$B$7:$B$56,0),7),"")</f>
        <v/>
      </c>
      <c r="R153" s="331" t="str">
        <f>IF(I153=0,INDEX(団員,MATCH($C153,'NO 2'!$B$7:$B$56,0),8),"")</f>
        <v/>
      </c>
      <c r="S153" s="332" t="str">
        <f>IF(I153=0,INDEX(団員,MATCH($C153,'NO 2'!$B$7:$B$56,0),11),"")</f>
        <v/>
      </c>
      <c r="AA153" s="196" t="str">
        <f t="shared" si="10"/>
        <v>Ｄ4</v>
      </c>
      <c r="AB153" s="186" t="str">
        <f t="shared" si="11"/>
        <v/>
      </c>
      <c r="AC153" s="186" t="str">
        <f t="shared" si="12"/>
        <v/>
      </c>
      <c r="AD153" s="186" t="str">
        <f t="shared" si="13"/>
        <v/>
      </c>
      <c r="AE153" s="186" t="str">
        <f t="shared" si="14"/>
        <v/>
      </c>
      <c r="AF153" s="187" t="str">
        <f t="shared" si="15"/>
        <v/>
      </c>
    </row>
    <row r="154" spans="2:33" ht="22.5" hidden="1" customHeight="1" x14ac:dyDescent="0.15">
      <c r="B154"/>
      <c r="C154" s="322" t="str">
        <f t="shared" si="4"/>
        <v>Ｄ5</v>
      </c>
      <c r="D154" s="323" t="str">
        <f t="shared" si="5"/>
        <v/>
      </c>
      <c r="E154" s="323" t="str">
        <f t="shared" si="6"/>
        <v/>
      </c>
      <c r="F154" s="323" t="str">
        <f t="shared" si="7"/>
        <v/>
      </c>
      <c r="G154" s="323" t="str">
        <f t="shared" si="8"/>
        <v/>
      </c>
      <c r="H154" s="324" t="str">
        <f t="shared" si="9"/>
        <v/>
      </c>
      <c r="I154" s="63">
        <f t="shared" si="2"/>
        <v>1</v>
      </c>
      <c r="J154" s="63">
        <v>5</v>
      </c>
      <c r="M154" s="329" t="str">
        <f>IF(I154=0,INDEX(団員,MATCH($C154,'NO 2'!$B$7:$B$56,0),13),"")</f>
        <v/>
      </c>
      <c r="N154" s="330" t="str">
        <f t="shared" si="3"/>
        <v/>
      </c>
      <c r="O154" s="323" t="str">
        <f>IF(I154=0,INDEX(団員,MATCH($C154,'NO 2'!$B$7:$B$56,0),5),"")</f>
        <v/>
      </c>
      <c r="P154" s="323" t="b">
        <f>IF(I154=0,IF(INDEX(団員,MATCH($C154,'NO 2'!$B$7:$B$56,0),6)="済","済",""))</f>
        <v>0</v>
      </c>
      <c r="Q154" s="331" t="str">
        <f>IF(I154=0,INDEX(団員,MATCH($C154,'NO 2'!$B$7:$B$56,0),7),"")</f>
        <v/>
      </c>
      <c r="R154" s="331" t="str">
        <f>IF(I154=0,INDEX(団員,MATCH($C154,'NO 2'!$B$7:$B$56,0),8),"")</f>
        <v/>
      </c>
      <c r="S154" s="332" t="str">
        <f>IF(I154=0,INDEX(団員,MATCH($C154,'NO 2'!$B$7:$B$56,0),11),"")</f>
        <v/>
      </c>
      <c r="AA154" s="196" t="str">
        <f t="shared" si="10"/>
        <v>Ｄ5</v>
      </c>
      <c r="AB154" s="186" t="str">
        <f t="shared" si="11"/>
        <v/>
      </c>
      <c r="AC154" s="186" t="str">
        <f t="shared" si="12"/>
        <v/>
      </c>
      <c r="AD154" s="186" t="str">
        <f t="shared" si="13"/>
        <v/>
      </c>
      <c r="AE154" s="186" t="str">
        <f t="shared" si="14"/>
        <v/>
      </c>
      <c r="AF154" s="187" t="str">
        <f t="shared" si="15"/>
        <v/>
      </c>
    </row>
    <row r="155" spans="2:33" ht="21" hidden="1" customHeight="1" x14ac:dyDescent="0.15">
      <c r="B155"/>
      <c r="C155" s="322" t="str">
        <f t="shared" si="4"/>
        <v>Ｄ6</v>
      </c>
      <c r="D155" s="323" t="str">
        <f t="shared" si="5"/>
        <v/>
      </c>
      <c r="E155" s="323" t="str">
        <f t="shared" si="6"/>
        <v/>
      </c>
      <c r="F155" s="323" t="str">
        <f t="shared" si="7"/>
        <v/>
      </c>
      <c r="G155" s="323" t="str">
        <f t="shared" si="8"/>
        <v/>
      </c>
      <c r="H155" s="324" t="str">
        <f t="shared" si="9"/>
        <v/>
      </c>
      <c r="I155" s="63">
        <f t="shared" si="2"/>
        <v>1</v>
      </c>
      <c r="J155" s="63">
        <v>6</v>
      </c>
      <c r="M155" s="329" t="str">
        <f>IF(I155=0,INDEX(団員,MATCH($C155,'NO 2'!$B$7:$B$56,0),13),"")</f>
        <v/>
      </c>
      <c r="N155" s="330" t="str">
        <f t="shared" si="3"/>
        <v/>
      </c>
      <c r="O155" s="323" t="str">
        <f>IF(I155=0,INDEX(団員,MATCH($C155,'NO 2'!$B$7:$B$56,0),5),"")</f>
        <v/>
      </c>
      <c r="P155" s="323" t="b">
        <f>IF(I155=0,IF(INDEX(団員,MATCH($C155,'NO 2'!$B$7:$B$56,0),6)="済","済",""))</f>
        <v>0</v>
      </c>
      <c r="Q155" s="331" t="str">
        <f>IF(I155=0,INDEX(団員,MATCH($C155,'NO 2'!$B$7:$B$56,0),7),"")</f>
        <v/>
      </c>
      <c r="R155" s="331" t="str">
        <f>IF(I155=0,INDEX(団員,MATCH($C155,'NO 2'!$B$7:$B$56,0),8),"")</f>
        <v/>
      </c>
      <c r="S155" s="332" t="str">
        <f>IF(I155=0,INDEX(団員,MATCH($C155,'NO 2'!$B$7:$B$56,0),11),"")</f>
        <v/>
      </c>
      <c r="AA155" s="196" t="str">
        <f t="shared" si="10"/>
        <v>Ｄ6</v>
      </c>
      <c r="AB155" s="186" t="str">
        <f t="shared" si="11"/>
        <v/>
      </c>
      <c r="AC155" s="186" t="str">
        <f t="shared" si="12"/>
        <v/>
      </c>
      <c r="AD155" s="186" t="str">
        <f t="shared" si="13"/>
        <v/>
      </c>
      <c r="AE155" s="186" t="str">
        <f t="shared" si="14"/>
        <v/>
      </c>
      <c r="AF155" s="187" t="str">
        <f t="shared" si="15"/>
        <v/>
      </c>
    </row>
    <row r="156" spans="2:33" ht="16.5" hidden="1" customHeight="1" x14ac:dyDescent="0.15">
      <c r="C156" s="322" t="str">
        <f t="shared" si="4"/>
        <v>Ｄ7</v>
      </c>
      <c r="D156" s="323" t="str">
        <f t="shared" si="5"/>
        <v/>
      </c>
      <c r="E156" s="323" t="str">
        <f t="shared" si="6"/>
        <v/>
      </c>
      <c r="F156" s="323" t="str">
        <f t="shared" si="7"/>
        <v/>
      </c>
      <c r="G156" s="323" t="str">
        <f t="shared" si="8"/>
        <v/>
      </c>
      <c r="H156" s="324" t="str">
        <f t="shared" si="9"/>
        <v/>
      </c>
      <c r="I156" s="63">
        <f t="shared" si="2"/>
        <v>1</v>
      </c>
      <c r="J156" s="63">
        <v>7</v>
      </c>
      <c r="M156" s="329" t="str">
        <f>IF(I156=0,INDEX(団員,MATCH($C156,'NO 2'!$B$7:$B$56,0),13),"")</f>
        <v/>
      </c>
      <c r="N156" s="330" t="str">
        <f t="shared" si="3"/>
        <v/>
      </c>
      <c r="O156" s="323" t="str">
        <f>IF(I156=0,INDEX(団員,MATCH($C156,'NO 2'!$B$7:$B$56,0),5),"")</f>
        <v/>
      </c>
      <c r="P156" s="323" t="b">
        <f>IF(I156=0,IF(INDEX(団員,MATCH($C156,'NO 2'!$B$7:$B$56,0),6)="済","済",""))</f>
        <v>0</v>
      </c>
      <c r="Q156" s="331" t="str">
        <f>IF(I156=0,INDEX(団員,MATCH($C156,'NO 2'!$B$7:$B$56,0),7),"")</f>
        <v/>
      </c>
      <c r="R156" s="331" t="str">
        <f>IF(I156=0,INDEX(団員,MATCH($C156,'NO 2'!$B$7:$B$56,0),8),"")</f>
        <v/>
      </c>
      <c r="S156" s="332" t="str">
        <f>IF(I156=0,INDEX(団員,MATCH($C156,'NO 2'!$B$7:$B$56,0),11),"")</f>
        <v/>
      </c>
      <c r="AA156" s="196" t="str">
        <f t="shared" si="10"/>
        <v>Ｄ7</v>
      </c>
      <c r="AB156" s="186" t="str">
        <f t="shared" si="11"/>
        <v/>
      </c>
      <c r="AC156" s="186" t="str">
        <f t="shared" si="12"/>
        <v/>
      </c>
      <c r="AD156" s="186" t="str">
        <f t="shared" si="13"/>
        <v/>
      </c>
      <c r="AE156" s="186" t="str">
        <f t="shared" si="14"/>
        <v/>
      </c>
      <c r="AF156" s="187" t="str">
        <f t="shared" si="15"/>
        <v/>
      </c>
    </row>
    <row r="157" spans="2:33" ht="18.75" hidden="1" customHeight="1" x14ac:dyDescent="0.15">
      <c r="C157" s="322" t="str">
        <f t="shared" si="4"/>
        <v>Ｄ8</v>
      </c>
      <c r="D157" s="323" t="str">
        <f t="shared" si="5"/>
        <v/>
      </c>
      <c r="E157" s="323" t="str">
        <f t="shared" si="6"/>
        <v/>
      </c>
      <c r="F157" s="323" t="str">
        <f t="shared" si="7"/>
        <v/>
      </c>
      <c r="G157" s="323" t="str">
        <f t="shared" si="8"/>
        <v/>
      </c>
      <c r="H157" s="324" t="str">
        <f t="shared" si="9"/>
        <v/>
      </c>
      <c r="I157" s="63">
        <f t="shared" si="2"/>
        <v>1</v>
      </c>
      <c r="J157" s="63">
        <v>8</v>
      </c>
      <c r="M157" s="329" t="str">
        <f>IF(I157=0,INDEX(団員,MATCH($C157,'NO 2'!$B$7:$B$56,0),13),"")</f>
        <v/>
      </c>
      <c r="N157" s="330" t="str">
        <f t="shared" si="3"/>
        <v/>
      </c>
      <c r="O157" s="323" t="str">
        <f>IF(I157=0,INDEX(団員,MATCH($C157,'NO 2'!$B$7:$B$56,0),5),"")</f>
        <v/>
      </c>
      <c r="P157" s="323" t="b">
        <f>IF(I157=0,IF(INDEX(団員,MATCH($C157,'NO 2'!$B$7:$B$56,0),6)="済","済",""))</f>
        <v>0</v>
      </c>
      <c r="Q157" s="331" t="str">
        <f>IF(I157=0,INDEX(団員,MATCH($C157,'NO 2'!$B$7:$B$56,0),7),"")</f>
        <v/>
      </c>
      <c r="R157" s="331" t="str">
        <f>IF(I157=0,INDEX(団員,MATCH($C157,'NO 2'!$B$7:$B$56,0),8),"")</f>
        <v/>
      </c>
      <c r="S157" s="332" t="str">
        <f>IF(I157=0,INDEX(団員,MATCH($C157,'NO 2'!$B$7:$B$56,0),11),"")</f>
        <v/>
      </c>
      <c r="AA157" s="196" t="str">
        <f t="shared" si="10"/>
        <v>Ｄ8</v>
      </c>
      <c r="AB157" s="186" t="str">
        <f t="shared" si="11"/>
        <v/>
      </c>
      <c r="AC157" s="186" t="str">
        <f t="shared" si="12"/>
        <v/>
      </c>
      <c r="AD157" s="186" t="str">
        <f t="shared" si="13"/>
        <v/>
      </c>
      <c r="AE157" s="186" t="str">
        <f t="shared" si="14"/>
        <v/>
      </c>
      <c r="AF157" s="187" t="str">
        <f t="shared" si="15"/>
        <v/>
      </c>
    </row>
    <row r="158" spans="2:33" ht="18" hidden="1" customHeight="1" x14ac:dyDescent="0.15">
      <c r="C158" s="322" t="str">
        <f t="shared" si="4"/>
        <v>Ｄ9</v>
      </c>
      <c r="D158" s="323" t="str">
        <f t="shared" si="5"/>
        <v/>
      </c>
      <c r="E158" s="323" t="str">
        <f t="shared" si="6"/>
        <v/>
      </c>
      <c r="F158" s="323" t="str">
        <f t="shared" si="7"/>
        <v/>
      </c>
      <c r="G158" s="323" t="str">
        <f t="shared" si="8"/>
        <v/>
      </c>
      <c r="H158" s="324" t="str">
        <f t="shared" si="9"/>
        <v/>
      </c>
      <c r="I158" s="63">
        <f t="shared" si="2"/>
        <v>1</v>
      </c>
      <c r="J158" s="63">
        <v>9</v>
      </c>
      <c r="M158" s="329" t="str">
        <f>IF(I158=0,INDEX(団員,MATCH($C158,'NO 2'!$B$7:$B$56,0),13),"")</f>
        <v/>
      </c>
      <c r="N158" s="330" t="str">
        <f t="shared" si="3"/>
        <v/>
      </c>
      <c r="O158" s="323" t="str">
        <f>IF(I158=0,INDEX(団員,MATCH($C158,'NO 2'!$B$7:$B$56,0),5),"")</f>
        <v/>
      </c>
      <c r="P158" s="323" t="b">
        <f>IF(I158=0,IF(INDEX(団員,MATCH($C158,'NO 2'!$B$7:$B$56,0),6)="済","済",""))</f>
        <v>0</v>
      </c>
      <c r="Q158" s="331" t="str">
        <f>IF(I158=0,INDEX(団員,MATCH($C158,'NO 2'!$B$7:$B$56,0),7),"")</f>
        <v/>
      </c>
      <c r="R158" s="331" t="str">
        <f>IF(I158=0,INDEX(団員,MATCH($C158,'NO 2'!$B$7:$B$56,0),8),"")</f>
        <v/>
      </c>
      <c r="S158" s="332" t="str">
        <f>IF(I158=0,INDEX(団員,MATCH($C158,'NO 2'!$B$7:$B$56,0),11),"")</f>
        <v/>
      </c>
      <c r="AA158" s="196" t="str">
        <f t="shared" si="10"/>
        <v>Ｄ9</v>
      </c>
      <c r="AB158" s="186" t="str">
        <f t="shared" si="11"/>
        <v/>
      </c>
      <c r="AC158" s="186" t="str">
        <f t="shared" si="12"/>
        <v/>
      </c>
      <c r="AD158" s="186" t="str">
        <f t="shared" si="13"/>
        <v/>
      </c>
      <c r="AE158" s="186" t="str">
        <f t="shared" si="14"/>
        <v/>
      </c>
      <c r="AF158" s="187" t="str">
        <f t="shared" si="15"/>
        <v/>
      </c>
    </row>
    <row r="159" spans="2:33" ht="17.25" hidden="1" customHeight="1" x14ac:dyDescent="0.15">
      <c r="C159" s="322" t="str">
        <f t="shared" si="4"/>
        <v>Ｄ10</v>
      </c>
      <c r="D159" s="323" t="str">
        <f t="shared" si="5"/>
        <v/>
      </c>
      <c r="E159" s="323" t="str">
        <f t="shared" si="6"/>
        <v/>
      </c>
      <c r="F159" s="323" t="str">
        <f t="shared" si="7"/>
        <v/>
      </c>
      <c r="G159" s="323" t="str">
        <f t="shared" si="8"/>
        <v/>
      </c>
      <c r="H159" s="324" t="str">
        <f t="shared" si="9"/>
        <v/>
      </c>
      <c r="I159" s="63">
        <f t="shared" si="2"/>
        <v>1</v>
      </c>
      <c r="J159" s="63">
        <v>10</v>
      </c>
      <c r="M159" s="329" t="str">
        <f>IF(I159=0,INDEX(団員,MATCH($C159,'NO 2'!$B$7:$B$56,0),13),"")</f>
        <v/>
      </c>
      <c r="N159" s="330" t="str">
        <f t="shared" si="3"/>
        <v/>
      </c>
      <c r="O159" s="323" t="str">
        <f>IF(I159=0,INDEX(団員,MATCH($C159,'NO 2'!$B$7:$B$56,0),5),"")</f>
        <v/>
      </c>
      <c r="P159" s="323" t="b">
        <f>IF(I159=0,IF(INDEX(団員,MATCH($C159,'NO 2'!$B$7:$B$56,0),6)="済","済",""))</f>
        <v>0</v>
      </c>
      <c r="Q159" s="331" t="str">
        <f>IF(I159=0,INDEX(団員,MATCH($C159,'NO 2'!$B$7:$B$56,0),7),"")</f>
        <v/>
      </c>
      <c r="R159" s="331" t="str">
        <f>IF(I159=0,INDEX(団員,MATCH($C159,'NO 2'!$B$7:$B$56,0),8),"")</f>
        <v/>
      </c>
      <c r="S159" s="332" t="str">
        <f>IF(I159=0,INDEX(団員,MATCH($C159,'NO 2'!$B$7:$B$56,0),11),"")</f>
        <v/>
      </c>
      <c r="AA159" s="196" t="str">
        <f t="shared" si="10"/>
        <v>Ｄ10</v>
      </c>
      <c r="AB159" s="186" t="str">
        <f t="shared" si="11"/>
        <v/>
      </c>
      <c r="AC159" s="186" t="str">
        <f t="shared" si="12"/>
        <v/>
      </c>
      <c r="AD159" s="186" t="str">
        <f t="shared" si="13"/>
        <v/>
      </c>
      <c r="AE159" s="186" t="str">
        <f t="shared" si="14"/>
        <v/>
      </c>
      <c r="AF159" s="187" t="str">
        <f t="shared" si="15"/>
        <v/>
      </c>
    </row>
    <row r="160" spans="2:33" ht="21" hidden="1" customHeight="1" x14ac:dyDescent="0.15">
      <c r="C160" s="322" t="str">
        <f t="shared" si="4"/>
        <v>Ｄ11</v>
      </c>
      <c r="D160" s="323" t="str">
        <f t="shared" si="5"/>
        <v/>
      </c>
      <c r="E160" s="323" t="str">
        <f t="shared" si="6"/>
        <v/>
      </c>
      <c r="F160" s="323" t="str">
        <f t="shared" si="7"/>
        <v/>
      </c>
      <c r="G160" s="323" t="str">
        <f t="shared" si="8"/>
        <v/>
      </c>
      <c r="H160" s="324" t="str">
        <f t="shared" si="9"/>
        <v/>
      </c>
      <c r="I160" s="63">
        <f t="shared" si="2"/>
        <v>1</v>
      </c>
      <c r="J160" s="63">
        <v>11</v>
      </c>
      <c r="M160" s="329" t="str">
        <f>IF(I160=0,INDEX(団員,MATCH($C160,'NO 2'!$B$7:$B$56,0),13),"")</f>
        <v/>
      </c>
      <c r="N160" s="330" t="str">
        <f t="shared" si="3"/>
        <v/>
      </c>
      <c r="O160" s="323" t="str">
        <f>IF(I160=0,INDEX(団員,MATCH($C160,'NO 2'!$B$7:$B$56,0),5),"")</f>
        <v/>
      </c>
      <c r="P160" s="323" t="b">
        <f>IF(I160=0,IF(INDEX(団員,MATCH($C160,'NO 2'!$B$7:$B$56,0),6)="済","済",""))</f>
        <v>0</v>
      </c>
      <c r="Q160" s="331" t="str">
        <f>IF(I160=0,INDEX(団員,MATCH($C160,'NO 2'!$B$7:$B$56,0),7),"")</f>
        <v/>
      </c>
      <c r="R160" s="331" t="str">
        <f>IF(I160=0,INDEX(団員,MATCH($C160,'NO 2'!$B$7:$B$56,0),8),"")</f>
        <v/>
      </c>
      <c r="S160" s="332" t="str">
        <f>IF(I160=0,INDEX(団員,MATCH($C160,'NO 2'!$B$7:$B$56,0),11),"")</f>
        <v/>
      </c>
      <c r="AA160" s="196" t="str">
        <f t="shared" si="10"/>
        <v>Ｄ11</v>
      </c>
      <c r="AB160" s="186" t="str">
        <f t="shared" si="11"/>
        <v/>
      </c>
      <c r="AC160" s="186" t="str">
        <f t="shared" si="12"/>
        <v/>
      </c>
      <c r="AD160" s="186" t="str">
        <f t="shared" si="13"/>
        <v/>
      </c>
      <c r="AE160" s="186" t="str">
        <f t="shared" si="14"/>
        <v/>
      </c>
      <c r="AF160" s="187" t="str">
        <f t="shared" si="15"/>
        <v/>
      </c>
    </row>
    <row r="161" spans="3:32" ht="18" hidden="1" customHeight="1" x14ac:dyDescent="0.15">
      <c r="C161" s="322" t="str">
        <f t="shared" si="4"/>
        <v>Ｄ12</v>
      </c>
      <c r="D161" s="323" t="str">
        <f t="shared" si="5"/>
        <v/>
      </c>
      <c r="E161" s="323" t="str">
        <f t="shared" si="6"/>
        <v/>
      </c>
      <c r="F161" s="323" t="str">
        <f t="shared" si="7"/>
        <v/>
      </c>
      <c r="G161" s="323" t="str">
        <f t="shared" si="8"/>
        <v/>
      </c>
      <c r="H161" s="324" t="str">
        <f t="shared" si="9"/>
        <v/>
      </c>
      <c r="I161" s="63">
        <f t="shared" si="2"/>
        <v>1</v>
      </c>
      <c r="J161" s="63">
        <v>12</v>
      </c>
      <c r="M161" s="329" t="str">
        <f>IF(I161=0,INDEX(団員,MATCH($C161,'NO 2'!$B$7:$B$56,0),13),"")</f>
        <v/>
      </c>
      <c r="N161" s="330" t="str">
        <f t="shared" si="3"/>
        <v/>
      </c>
      <c r="O161" s="323" t="str">
        <f>IF(I161=0,INDEX(団員,MATCH($C161,'NO 2'!$B$7:$B$56,0),5),"")</f>
        <v/>
      </c>
      <c r="P161" s="323" t="b">
        <f>IF(I161=0,IF(INDEX(団員,MATCH($C161,'NO 2'!$B$7:$B$56,0),6)="済","済",""))</f>
        <v>0</v>
      </c>
      <c r="Q161" s="331" t="str">
        <f>IF(I161=0,INDEX(団員,MATCH($C161,'NO 2'!$B$7:$B$56,0),7),"")</f>
        <v/>
      </c>
      <c r="R161" s="331" t="str">
        <f>IF(I161=0,INDEX(団員,MATCH($C161,'NO 2'!$B$7:$B$56,0),8),"")</f>
        <v/>
      </c>
      <c r="S161" s="332" t="str">
        <f>IF(I161=0,INDEX(団員,MATCH($C161,'NO 2'!$B$7:$B$56,0),11),"")</f>
        <v/>
      </c>
      <c r="AA161" s="196" t="str">
        <f t="shared" si="10"/>
        <v>Ｄ12</v>
      </c>
      <c r="AB161" s="186" t="str">
        <f t="shared" si="11"/>
        <v/>
      </c>
      <c r="AC161" s="186" t="str">
        <f t="shared" si="12"/>
        <v/>
      </c>
      <c r="AD161" s="186" t="str">
        <f t="shared" si="13"/>
        <v/>
      </c>
      <c r="AE161" s="186" t="str">
        <f t="shared" si="14"/>
        <v/>
      </c>
      <c r="AF161" s="187" t="str">
        <f t="shared" si="15"/>
        <v/>
      </c>
    </row>
    <row r="162" spans="3:32" ht="16.5" hidden="1" customHeight="1" x14ac:dyDescent="0.15">
      <c r="C162" s="322" t="str">
        <f t="shared" si="4"/>
        <v>Ｄ13</v>
      </c>
      <c r="D162" s="323" t="str">
        <f t="shared" si="5"/>
        <v/>
      </c>
      <c r="E162" s="323" t="str">
        <f t="shared" si="6"/>
        <v/>
      </c>
      <c r="F162" s="323" t="str">
        <f t="shared" si="7"/>
        <v/>
      </c>
      <c r="G162" s="323" t="str">
        <f t="shared" si="8"/>
        <v/>
      </c>
      <c r="H162" s="324" t="str">
        <f t="shared" si="9"/>
        <v/>
      </c>
      <c r="I162" s="63">
        <f t="shared" si="2"/>
        <v>1</v>
      </c>
      <c r="J162" s="63">
        <v>13</v>
      </c>
      <c r="M162" s="329" t="str">
        <f>IF(I162=0,INDEX(団員,MATCH($C162,'NO 2'!$B$7:$B$56,0),13),"")</f>
        <v/>
      </c>
      <c r="N162" s="330" t="str">
        <f t="shared" si="3"/>
        <v/>
      </c>
      <c r="O162" s="323" t="str">
        <f>IF(I162=0,INDEX(団員,MATCH($C162,'NO 2'!$B$7:$B$56,0),5),"")</f>
        <v/>
      </c>
      <c r="P162" s="323" t="b">
        <f>IF(I162=0,IF(INDEX(団員,MATCH($C162,'NO 2'!$B$7:$B$56,0),6)="済","済",""))</f>
        <v>0</v>
      </c>
      <c r="Q162" s="331" t="str">
        <f>IF(I162=0,INDEX(団員,MATCH($C162,'NO 2'!$B$7:$B$56,0),7),"")</f>
        <v/>
      </c>
      <c r="R162" s="331" t="str">
        <f>IF(I162=0,INDEX(団員,MATCH($C162,'NO 2'!$B$7:$B$56,0),8),"")</f>
        <v/>
      </c>
      <c r="S162" s="332" t="str">
        <f>IF(I162=0,INDEX(団員,MATCH($C162,'NO 2'!$B$7:$B$56,0),11),"")</f>
        <v/>
      </c>
      <c r="AA162" s="196" t="str">
        <f t="shared" si="10"/>
        <v>Ｄ13</v>
      </c>
      <c r="AB162" s="186" t="str">
        <f t="shared" si="11"/>
        <v/>
      </c>
      <c r="AC162" s="186" t="str">
        <f t="shared" si="12"/>
        <v/>
      </c>
      <c r="AD162" s="186" t="str">
        <f t="shared" si="13"/>
        <v/>
      </c>
      <c r="AE162" s="186" t="str">
        <f t="shared" si="14"/>
        <v/>
      </c>
      <c r="AF162" s="187" t="str">
        <f t="shared" si="15"/>
        <v/>
      </c>
    </row>
    <row r="163" spans="3:32" ht="18" hidden="1" customHeight="1" x14ac:dyDescent="0.15">
      <c r="C163" s="322" t="str">
        <f t="shared" si="4"/>
        <v>Ｄ14</v>
      </c>
      <c r="D163" s="323" t="str">
        <f t="shared" si="5"/>
        <v/>
      </c>
      <c r="E163" s="323" t="str">
        <f t="shared" si="6"/>
        <v/>
      </c>
      <c r="F163" s="323" t="str">
        <f t="shared" si="7"/>
        <v/>
      </c>
      <c r="G163" s="323" t="str">
        <f t="shared" si="8"/>
        <v/>
      </c>
      <c r="H163" s="324" t="str">
        <f t="shared" si="9"/>
        <v/>
      </c>
      <c r="I163" s="63">
        <f t="shared" si="2"/>
        <v>1</v>
      </c>
      <c r="J163" s="63">
        <v>14</v>
      </c>
      <c r="M163" s="329" t="str">
        <f>IF(I163=0,INDEX(団員,MATCH($C163,'NO 2'!$B$7:$B$56,0),13),"")</f>
        <v/>
      </c>
      <c r="N163" s="330" t="str">
        <f t="shared" si="3"/>
        <v/>
      </c>
      <c r="O163" s="323" t="str">
        <f>IF(I163=0,INDEX(団員,MATCH($C163,'NO 2'!$B$7:$B$56,0),5),"")</f>
        <v/>
      </c>
      <c r="P163" s="323" t="b">
        <f>IF(I163=0,IF(INDEX(団員,MATCH($C163,'NO 2'!$B$7:$B$56,0),6)="済","済",""))</f>
        <v>0</v>
      </c>
      <c r="Q163" s="331" t="str">
        <f>IF(I163=0,INDEX(団員,MATCH($C163,'NO 2'!$B$7:$B$56,0),7),"")</f>
        <v/>
      </c>
      <c r="R163" s="331" t="str">
        <f>IF(I163=0,INDEX(団員,MATCH($C163,'NO 2'!$B$7:$B$56,0),8),"")</f>
        <v/>
      </c>
      <c r="S163" s="332" t="str">
        <f>IF(I163=0,INDEX(団員,MATCH($C163,'NO 2'!$B$7:$B$56,0),11),"")</f>
        <v/>
      </c>
      <c r="AA163" s="196" t="str">
        <f t="shared" si="10"/>
        <v>Ｄ14</v>
      </c>
      <c r="AB163" s="186" t="str">
        <f t="shared" si="11"/>
        <v/>
      </c>
      <c r="AC163" s="186" t="str">
        <f t="shared" si="12"/>
        <v/>
      </c>
      <c r="AD163" s="186" t="str">
        <f t="shared" si="13"/>
        <v/>
      </c>
      <c r="AE163" s="186" t="str">
        <f t="shared" si="14"/>
        <v/>
      </c>
      <c r="AF163" s="187" t="str">
        <f t="shared" si="15"/>
        <v/>
      </c>
    </row>
    <row r="164" spans="3:32" ht="18" hidden="1" customHeight="1" x14ac:dyDescent="0.15">
      <c r="C164" s="322" t="str">
        <f t="shared" si="4"/>
        <v>Ｄ15</v>
      </c>
      <c r="D164" s="323" t="str">
        <f t="shared" si="5"/>
        <v/>
      </c>
      <c r="E164" s="323" t="str">
        <f t="shared" si="6"/>
        <v/>
      </c>
      <c r="F164" s="323" t="str">
        <f t="shared" si="7"/>
        <v/>
      </c>
      <c r="G164" s="323" t="str">
        <f t="shared" si="8"/>
        <v/>
      </c>
      <c r="H164" s="324" t="str">
        <f t="shared" si="9"/>
        <v/>
      </c>
      <c r="I164" s="63">
        <f t="shared" si="2"/>
        <v>1</v>
      </c>
      <c r="J164" s="63">
        <v>15</v>
      </c>
      <c r="M164" s="329" t="str">
        <f>IF(I164=0,INDEX(団員,MATCH($C164,'NO 2'!$B$7:$B$56,0),13),"")</f>
        <v/>
      </c>
      <c r="N164" s="330" t="str">
        <f t="shared" si="3"/>
        <v/>
      </c>
      <c r="O164" s="323" t="str">
        <f>IF(I164=0,INDEX(団員,MATCH($C164,'NO 2'!$B$7:$B$56,0),5),"")</f>
        <v/>
      </c>
      <c r="P164" s="323" t="b">
        <f>IF(I164=0,IF(INDEX(団員,MATCH($C164,'NO 2'!$B$7:$B$56,0),6)="済","済",""))</f>
        <v>0</v>
      </c>
      <c r="Q164" s="331" t="str">
        <f>IF(I164=0,INDEX(団員,MATCH($C164,'NO 2'!$B$7:$B$56,0),7),"")</f>
        <v/>
      </c>
      <c r="R164" s="331" t="str">
        <f>IF(I164=0,INDEX(団員,MATCH($C164,'NO 2'!$B$7:$B$56,0),8),"")</f>
        <v/>
      </c>
      <c r="S164" s="332" t="str">
        <f>IF(I164=0,INDEX(団員,MATCH($C164,'NO 2'!$B$7:$B$56,0),11),"")</f>
        <v/>
      </c>
      <c r="AA164" s="196" t="str">
        <f t="shared" si="10"/>
        <v>Ｄ15</v>
      </c>
      <c r="AB164" s="186" t="str">
        <f t="shared" si="11"/>
        <v/>
      </c>
      <c r="AC164" s="186" t="str">
        <f t="shared" si="12"/>
        <v/>
      </c>
      <c r="AD164" s="186" t="str">
        <f t="shared" si="13"/>
        <v/>
      </c>
      <c r="AE164" s="186" t="str">
        <f t="shared" si="14"/>
        <v/>
      </c>
      <c r="AF164" s="187" t="str">
        <f t="shared" si="15"/>
        <v/>
      </c>
    </row>
    <row r="165" spans="3:32" ht="12.75" hidden="1" customHeight="1" x14ac:dyDescent="0.15">
      <c r="C165" s="322" t="str">
        <f t="shared" si="4"/>
        <v>Ｄ16</v>
      </c>
      <c r="D165" s="323" t="str">
        <f t="shared" si="5"/>
        <v/>
      </c>
      <c r="E165" s="323" t="str">
        <f t="shared" si="6"/>
        <v/>
      </c>
      <c r="F165" s="323" t="str">
        <f t="shared" si="7"/>
        <v/>
      </c>
      <c r="G165" s="323" t="str">
        <f t="shared" si="8"/>
        <v/>
      </c>
      <c r="H165" s="324" t="str">
        <f t="shared" si="9"/>
        <v/>
      </c>
      <c r="I165" s="63">
        <f t="shared" si="2"/>
        <v>1</v>
      </c>
      <c r="J165" s="63">
        <v>16</v>
      </c>
      <c r="M165" s="329" t="str">
        <f>IF(I165=0,INDEX(団員,MATCH($C165,'NO 2'!$B$7:$B$56,0),13),"")</f>
        <v/>
      </c>
      <c r="N165" s="330" t="str">
        <f t="shared" si="3"/>
        <v/>
      </c>
      <c r="O165" s="323" t="str">
        <f>IF(I165=0,INDEX(団員,MATCH($C165,'NO 2'!$B$7:$B$56,0),5),"")</f>
        <v/>
      </c>
      <c r="P165" s="323" t="b">
        <f>IF(I165=0,IF(INDEX(団員,MATCH($C165,'NO 2'!$B$7:$B$56,0),6)="済","済",""))</f>
        <v>0</v>
      </c>
      <c r="Q165" s="331" t="str">
        <f>IF(I165=0,INDEX(団員,MATCH($C165,'NO 2'!$B$7:$B$56,0),7),"")</f>
        <v/>
      </c>
      <c r="R165" s="331" t="str">
        <f>IF(I165=0,INDEX(団員,MATCH($C165,'NO 2'!$B$7:$B$56,0),8),"")</f>
        <v/>
      </c>
      <c r="S165" s="332" t="str">
        <f>IF(I165=0,INDEX(団員,MATCH($C165,'NO 2'!$B$7:$B$56,0),11),"")</f>
        <v/>
      </c>
      <c r="AA165" s="196" t="str">
        <f t="shared" si="10"/>
        <v>Ｄ16</v>
      </c>
      <c r="AB165" s="186" t="str">
        <f t="shared" si="11"/>
        <v/>
      </c>
      <c r="AC165" s="186" t="str">
        <f t="shared" si="12"/>
        <v/>
      </c>
      <c r="AD165" s="186" t="str">
        <f t="shared" si="13"/>
        <v/>
      </c>
      <c r="AE165" s="186" t="str">
        <f t="shared" si="14"/>
        <v/>
      </c>
      <c r="AF165" s="187" t="str">
        <f t="shared" si="15"/>
        <v/>
      </c>
    </row>
    <row r="166" spans="3:32" ht="16.5" hidden="1" customHeight="1" x14ac:dyDescent="0.15">
      <c r="C166" s="322" t="str">
        <f t="shared" si="4"/>
        <v>Ｄ17</v>
      </c>
      <c r="D166" s="323" t="str">
        <f t="shared" si="5"/>
        <v/>
      </c>
      <c r="E166" s="323" t="str">
        <f t="shared" si="6"/>
        <v/>
      </c>
      <c r="F166" s="323" t="str">
        <f t="shared" si="7"/>
        <v/>
      </c>
      <c r="G166" s="323" t="str">
        <f t="shared" si="8"/>
        <v/>
      </c>
      <c r="H166" s="324" t="str">
        <f t="shared" si="9"/>
        <v/>
      </c>
      <c r="I166" s="63">
        <f t="shared" si="2"/>
        <v>1</v>
      </c>
      <c r="J166" s="63">
        <v>17</v>
      </c>
      <c r="M166" s="329" t="str">
        <f>IF(I166=0,INDEX(団員,MATCH($C166,'NO 2'!$B$7:$B$56,0),13),"")</f>
        <v/>
      </c>
      <c r="N166" s="330" t="str">
        <f t="shared" si="3"/>
        <v/>
      </c>
      <c r="O166" s="323" t="str">
        <f>IF(I166=0,INDEX(団員,MATCH($C166,'NO 2'!$B$7:$B$56,0),5),"")</f>
        <v/>
      </c>
      <c r="P166" s="323" t="b">
        <f>IF(I166=0,IF(INDEX(団員,MATCH($C166,'NO 2'!$B$7:$B$56,0),6)="済","済",""))</f>
        <v>0</v>
      </c>
      <c r="Q166" s="331" t="str">
        <f>IF(I166=0,INDEX(団員,MATCH($C166,'NO 2'!$B$7:$B$56,0),7),"")</f>
        <v/>
      </c>
      <c r="R166" s="331" t="str">
        <f>IF(I166=0,INDEX(団員,MATCH($C166,'NO 2'!$B$7:$B$56,0),8),"")</f>
        <v/>
      </c>
      <c r="S166" s="332" t="str">
        <f>IF(I166=0,INDEX(団員,MATCH($C166,'NO 2'!$B$7:$B$56,0),11),"")</f>
        <v/>
      </c>
      <c r="AA166" s="196" t="str">
        <f t="shared" si="10"/>
        <v>Ｄ17</v>
      </c>
      <c r="AB166" s="186" t="str">
        <f t="shared" si="11"/>
        <v/>
      </c>
      <c r="AC166" s="186" t="str">
        <f t="shared" si="12"/>
        <v/>
      </c>
      <c r="AD166" s="186" t="str">
        <f t="shared" si="13"/>
        <v/>
      </c>
      <c r="AE166" s="186" t="str">
        <f t="shared" si="14"/>
        <v/>
      </c>
      <c r="AF166" s="187" t="str">
        <f t="shared" si="15"/>
        <v/>
      </c>
    </row>
    <row r="167" spans="3:32" ht="13.5" hidden="1" customHeight="1" x14ac:dyDescent="0.15">
      <c r="C167" s="322" t="str">
        <f t="shared" si="4"/>
        <v>Ｄ18</v>
      </c>
      <c r="D167" s="323" t="str">
        <f t="shared" si="5"/>
        <v/>
      </c>
      <c r="E167" s="323" t="str">
        <f t="shared" si="6"/>
        <v/>
      </c>
      <c r="F167" s="323" t="str">
        <f t="shared" si="7"/>
        <v/>
      </c>
      <c r="G167" s="323" t="str">
        <f t="shared" si="8"/>
        <v/>
      </c>
      <c r="H167" s="324" t="str">
        <f t="shared" si="9"/>
        <v/>
      </c>
      <c r="I167" s="63">
        <f t="shared" si="2"/>
        <v>1</v>
      </c>
      <c r="J167" s="63">
        <v>18</v>
      </c>
      <c r="M167" s="329" t="str">
        <f>IF(I167=0,INDEX(団員,MATCH($C167,'NO 2'!$B$7:$B$56,0),13),"")</f>
        <v/>
      </c>
      <c r="N167" s="330" t="str">
        <f t="shared" si="3"/>
        <v/>
      </c>
      <c r="O167" s="323" t="str">
        <f>IF(I167=0,INDEX(団員,MATCH($C167,'NO 2'!$B$7:$B$56,0),5),"")</f>
        <v/>
      </c>
      <c r="P167" s="323" t="b">
        <f>IF(I167=0,IF(INDEX(団員,MATCH($C167,'NO 2'!$B$7:$B$56,0),6)="済","済",""))</f>
        <v>0</v>
      </c>
      <c r="Q167" s="331" t="str">
        <f>IF(I167=0,INDEX(団員,MATCH($C167,'NO 2'!$B$7:$B$56,0),7),"")</f>
        <v/>
      </c>
      <c r="R167" s="331" t="str">
        <f>IF(I167=0,INDEX(団員,MATCH($C167,'NO 2'!$B$7:$B$56,0),8),"")</f>
        <v/>
      </c>
      <c r="S167" s="332" t="str">
        <f>IF(I167=0,INDEX(団員,MATCH($C167,'NO 2'!$B$7:$B$56,0),11),"")</f>
        <v/>
      </c>
      <c r="AA167" s="196" t="str">
        <f t="shared" si="10"/>
        <v>Ｄ18</v>
      </c>
      <c r="AB167" s="186" t="str">
        <f t="shared" si="11"/>
        <v/>
      </c>
      <c r="AC167" s="186" t="str">
        <f t="shared" si="12"/>
        <v/>
      </c>
      <c r="AD167" s="186" t="str">
        <f t="shared" si="13"/>
        <v/>
      </c>
      <c r="AE167" s="186" t="str">
        <f t="shared" si="14"/>
        <v/>
      </c>
      <c r="AF167" s="187" t="str">
        <f t="shared" si="15"/>
        <v/>
      </c>
    </row>
    <row r="168" spans="3:32" ht="15.75" hidden="1" customHeight="1" x14ac:dyDescent="0.15">
      <c r="C168" s="322" t="str">
        <f t="shared" si="4"/>
        <v>Ｄ19</v>
      </c>
      <c r="D168" s="323" t="str">
        <f t="shared" si="5"/>
        <v/>
      </c>
      <c r="E168" s="323" t="str">
        <f t="shared" si="6"/>
        <v/>
      </c>
      <c r="F168" s="323" t="str">
        <f t="shared" si="7"/>
        <v/>
      </c>
      <c r="G168" s="323" t="str">
        <f t="shared" si="8"/>
        <v/>
      </c>
      <c r="H168" s="324" t="str">
        <f t="shared" si="9"/>
        <v/>
      </c>
      <c r="I168" s="63">
        <f t="shared" si="2"/>
        <v>1</v>
      </c>
      <c r="J168" s="63">
        <v>19</v>
      </c>
      <c r="M168" s="329" t="str">
        <f>IF(I168=0,INDEX(団員,MATCH($C168,'NO 2'!$B$7:$B$56,0),13),"")</f>
        <v/>
      </c>
      <c r="N168" s="330" t="str">
        <f t="shared" si="3"/>
        <v/>
      </c>
      <c r="O168" s="323" t="str">
        <f>IF(I168=0,INDEX(団員,MATCH($C168,'NO 2'!$B$7:$B$56,0),5),"")</f>
        <v/>
      </c>
      <c r="P168" s="323" t="b">
        <f>IF(I168=0,IF(INDEX(団員,MATCH($C168,'NO 2'!$B$7:$B$56,0),6)="済","済",""))</f>
        <v>0</v>
      </c>
      <c r="Q168" s="331" t="str">
        <f>IF(I168=0,INDEX(団員,MATCH($C168,'NO 2'!$B$7:$B$56,0),7),"")</f>
        <v/>
      </c>
      <c r="R168" s="331" t="str">
        <f>IF(I168=0,INDEX(団員,MATCH($C168,'NO 2'!$B$7:$B$56,0),8),"")</f>
        <v/>
      </c>
      <c r="S168" s="332" t="str">
        <f>IF(I168=0,INDEX(団員,MATCH($C168,'NO 2'!$B$7:$B$56,0),11),"")</f>
        <v/>
      </c>
      <c r="AA168" s="196" t="str">
        <f t="shared" si="10"/>
        <v>Ｄ19</v>
      </c>
      <c r="AB168" s="186" t="str">
        <f t="shared" si="11"/>
        <v/>
      </c>
      <c r="AC168" s="186" t="str">
        <f t="shared" si="12"/>
        <v/>
      </c>
      <c r="AD168" s="186" t="str">
        <f t="shared" si="13"/>
        <v/>
      </c>
      <c r="AE168" s="186" t="str">
        <f t="shared" si="14"/>
        <v/>
      </c>
      <c r="AF168" s="187" t="str">
        <f t="shared" si="15"/>
        <v/>
      </c>
    </row>
    <row r="169" spans="3:32" ht="18" hidden="1" customHeight="1" x14ac:dyDescent="0.15">
      <c r="C169" s="322" t="str">
        <f t="shared" si="4"/>
        <v>Ｄ20</v>
      </c>
      <c r="D169" s="323" t="str">
        <f t="shared" si="5"/>
        <v/>
      </c>
      <c r="E169" s="323" t="str">
        <f t="shared" si="6"/>
        <v/>
      </c>
      <c r="F169" s="323" t="str">
        <f t="shared" si="7"/>
        <v/>
      </c>
      <c r="G169" s="323" t="str">
        <f t="shared" si="8"/>
        <v/>
      </c>
      <c r="H169" s="324" t="str">
        <f t="shared" si="9"/>
        <v/>
      </c>
      <c r="I169" s="63">
        <f t="shared" si="2"/>
        <v>1</v>
      </c>
      <c r="J169" s="63">
        <v>20</v>
      </c>
      <c r="M169" s="333" t="str">
        <f>IF(I169=0,INDEX(団員,MATCH($C169,'NO 2'!$B$7:$B$56,0),13),"")</f>
        <v/>
      </c>
      <c r="N169" s="334" t="str">
        <f t="shared" si="3"/>
        <v/>
      </c>
      <c r="O169" s="335" t="str">
        <f>IF(I169=0,INDEX(団員,MATCH($C169,'NO 2'!$B$7:$B$56,0),5),"")</f>
        <v/>
      </c>
      <c r="P169" s="335" t="b">
        <f>IF(I169=0,IF(INDEX(団員,MATCH($C169,'NO 2'!$B$7:$B$56,0),6)="済","済",""))</f>
        <v>0</v>
      </c>
      <c r="Q169" s="336" t="str">
        <f>IF(I169=0,INDEX(団員,MATCH($C169,'NO 2'!$B$7:$B$56,0),7),"")</f>
        <v/>
      </c>
      <c r="R169" s="336" t="str">
        <f>IF(I169=0,INDEX(団員,MATCH($C169,'NO 2'!$B$7:$B$56,0),8),"")</f>
        <v/>
      </c>
      <c r="S169" s="337" t="str">
        <f>IF(I169=0,INDEX(団員,MATCH($C169,'NO 2'!$B$7:$B$56,0),11),"")</f>
        <v/>
      </c>
      <c r="AA169" s="196" t="str">
        <f t="shared" si="10"/>
        <v>Ｄ20</v>
      </c>
      <c r="AB169" s="186" t="str">
        <f t="shared" si="11"/>
        <v/>
      </c>
      <c r="AC169" s="186" t="str">
        <f t="shared" si="12"/>
        <v/>
      </c>
      <c r="AD169" s="186" t="str">
        <f t="shared" si="13"/>
        <v/>
      </c>
      <c r="AE169" s="186" t="str">
        <f t="shared" si="14"/>
        <v/>
      </c>
      <c r="AF169" s="187" t="str">
        <f t="shared" si="15"/>
        <v/>
      </c>
    </row>
    <row r="170" spans="3:32" ht="17.25" hidden="1" customHeight="1" x14ac:dyDescent="0.15">
      <c r="C170" s="338" t="str">
        <f t="shared" si="4"/>
        <v>Ｄ21</v>
      </c>
      <c r="D170" s="302" t="str">
        <f t="shared" si="5"/>
        <v/>
      </c>
      <c r="E170" s="302" t="str">
        <f t="shared" si="6"/>
        <v/>
      </c>
      <c r="F170" s="302" t="str">
        <f t="shared" si="7"/>
        <v/>
      </c>
      <c r="G170" s="302" t="str">
        <f t="shared" si="8"/>
        <v/>
      </c>
      <c r="H170" s="303" t="str">
        <f t="shared" si="9"/>
        <v/>
      </c>
      <c r="I170" s="63">
        <f t="shared" si="2"/>
        <v>1</v>
      </c>
      <c r="J170" s="63">
        <v>21</v>
      </c>
      <c r="K170"/>
      <c r="L170"/>
      <c r="M170" s="325" t="str">
        <f>IF(I170=0,INDEX(団員,MATCH($C170,'NO 2'!$B$7:$B$56,0),13),"")</f>
        <v/>
      </c>
      <c r="N170" s="326" t="str">
        <f t="shared" si="3"/>
        <v/>
      </c>
      <c r="O170" s="320" t="str">
        <f>IF(I170=0,INDEX(団員,MATCH($C170,'NO 2'!$B$7:$B$56,0),5),"")</f>
        <v/>
      </c>
      <c r="P170" s="410" t="b">
        <f>IF(I170=0,IF(INDEX(団員,MATCH($C170,'NO 2'!$B$7:$B$56,0),6)="済","済",""))</f>
        <v>0</v>
      </c>
      <c r="Q170" s="327" t="str">
        <f>IF(I170=0,INDEX(団員,MATCH($C170,'NO 2'!$B$7:$B$56,0),7),"")</f>
        <v/>
      </c>
      <c r="R170" s="327" t="str">
        <f>IF(I170=0,INDEX(団員,MATCH($C170,'NO 2'!$B$7:$B$56,0),8),"")</f>
        <v/>
      </c>
      <c r="S170" s="328" t="str">
        <f>IF(I170=0,INDEX(団員,MATCH($C170,'NO 2'!$B$7:$B$56,0),11),"")</f>
        <v/>
      </c>
      <c r="T170"/>
      <c r="AA170" s="196" t="str">
        <f t="shared" si="10"/>
        <v>Ｄ21</v>
      </c>
      <c r="AB170" s="186" t="str">
        <f t="shared" si="11"/>
        <v/>
      </c>
      <c r="AC170" s="186" t="str">
        <f t="shared" si="12"/>
        <v/>
      </c>
      <c r="AD170" s="186" t="str">
        <f t="shared" si="13"/>
        <v/>
      </c>
      <c r="AE170" s="186" t="str">
        <f t="shared" si="14"/>
        <v/>
      </c>
      <c r="AF170" s="187" t="str">
        <f t="shared" si="15"/>
        <v/>
      </c>
    </row>
    <row r="171" spans="3:32" ht="15" hidden="1" customHeight="1" x14ac:dyDescent="0.15">
      <c r="C171" s="338" t="str">
        <f t="shared" si="4"/>
        <v>Ｄ22</v>
      </c>
      <c r="D171" s="302" t="str">
        <f t="shared" si="5"/>
        <v/>
      </c>
      <c r="E171" s="302" t="str">
        <f t="shared" si="6"/>
        <v/>
      </c>
      <c r="F171" s="302" t="str">
        <f t="shared" si="7"/>
        <v/>
      </c>
      <c r="G171" s="302" t="str">
        <f t="shared" si="8"/>
        <v/>
      </c>
      <c r="H171" s="303" t="str">
        <f t="shared" si="9"/>
        <v/>
      </c>
      <c r="I171" s="63">
        <f t="shared" si="2"/>
        <v>1</v>
      </c>
      <c r="J171" s="63">
        <v>22</v>
      </c>
      <c r="K171"/>
      <c r="L171"/>
      <c r="M171" s="329" t="str">
        <f>IF(I171=0,INDEX(団員,MATCH($C171,'NO 2'!$B$7:$B$56,0),13),"")</f>
        <v/>
      </c>
      <c r="N171" s="330" t="str">
        <f t="shared" si="3"/>
        <v/>
      </c>
      <c r="O171" s="323" t="str">
        <f>IF(I171=0,INDEX(団員,MATCH($C171,'NO 2'!$B$7:$B$56,0),5),"")</f>
        <v/>
      </c>
      <c r="P171" s="323" t="b">
        <f>IF(I171=0,IF(INDEX(団員,MATCH($C171,'NO 2'!$B$7:$B$56,0),6)="済","済",""))</f>
        <v>0</v>
      </c>
      <c r="Q171" s="331" t="str">
        <f>IF(I171=0,INDEX(団員,MATCH($C171,'NO 2'!$B$7:$B$56,0),7),"")</f>
        <v/>
      </c>
      <c r="R171" s="331" t="str">
        <f>IF(I171=0,INDEX(団員,MATCH($C171,'NO 2'!$B$7:$B$56,0),8),"")</f>
        <v/>
      </c>
      <c r="S171" s="332" t="str">
        <f>IF(I171=0,INDEX(団員,MATCH($C171,'NO 2'!$B$7:$B$56,0),11),"")</f>
        <v/>
      </c>
      <c r="T171"/>
      <c r="AA171" s="196" t="str">
        <f t="shared" si="10"/>
        <v>Ｄ22</v>
      </c>
      <c r="AB171" s="186" t="str">
        <f t="shared" si="11"/>
        <v/>
      </c>
      <c r="AC171" s="186" t="str">
        <f t="shared" si="12"/>
        <v/>
      </c>
      <c r="AD171" s="186" t="str">
        <f t="shared" si="13"/>
        <v/>
      </c>
      <c r="AE171" s="186" t="str">
        <f t="shared" si="14"/>
        <v/>
      </c>
      <c r="AF171" s="187" t="str">
        <f t="shared" si="15"/>
        <v/>
      </c>
    </row>
    <row r="172" spans="3:32" ht="17.25" hidden="1" customHeight="1" x14ac:dyDescent="0.15">
      <c r="C172" s="338" t="str">
        <f t="shared" si="4"/>
        <v>Ｄ23</v>
      </c>
      <c r="D172" s="302" t="str">
        <f t="shared" si="5"/>
        <v/>
      </c>
      <c r="E172" s="302" t="str">
        <f t="shared" si="6"/>
        <v/>
      </c>
      <c r="F172" s="302" t="str">
        <f t="shared" si="7"/>
        <v/>
      </c>
      <c r="G172" s="302" t="str">
        <f t="shared" si="8"/>
        <v/>
      </c>
      <c r="H172" s="303" t="str">
        <f t="shared" si="9"/>
        <v/>
      </c>
      <c r="I172" s="63">
        <f t="shared" si="2"/>
        <v>1</v>
      </c>
      <c r="J172" s="63">
        <v>23</v>
      </c>
      <c r="K172"/>
      <c r="L172"/>
      <c r="M172" s="329" t="str">
        <f>IF(I172=0,INDEX(団員,MATCH($C172,'NO 2'!$B$7:$B$56,0),13),"")</f>
        <v/>
      </c>
      <c r="N172" s="330" t="str">
        <f t="shared" si="3"/>
        <v/>
      </c>
      <c r="O172" s="323" t="str">
        <f>IF(I172=0,INDEX(団員,MATCH($C172,'NO 2'!$B$7:$B$56,0),5),"")</f>
        <v/>
      </c>
      <c r="P172" s="323" t="b">
        <f>IF(I172=0,IF(INDEX(団員,MATCH($C172,'NO 2'!$B$7:$B$56,0),6)="済","済",""))</f>
        <v>0</v>
      </c>
      <c r="Q172" s="331" t="str">
        <f>IF(I172=0,INDEX(団員,MATCH($C172,'NO 2'!$B$7:$B$56,0),7),"")</f>
        <v/>
      </c>
      <c r="R172" s="331" t="str">
        <f>IF(I172=0,INDEX(団員,MATCH($C172,'NO 2'!$B$7:$B$56,0),8),"")</f>
        <v/>
      </c>
      <c r="S172" s="332" t="str">
        <f>IF(I172=0,INDEX(団員,MATCH($C172,'NO 2'!$B$7:$B$56,0),11),"")</f>
        <v/>
      </c>
      <c r="T172"/>
      <c r="AA172" s="196" t="str">
        <f t="shared" si="10"/>
        <v>Ｄ23</v>
      </c>
      <c r="AB172" s="186" t="str">
        <f t="shared" si="11"/>
        <v/>
      </c>
      <c r="AC172" s="186" t="str">
        <f t="shared" si="12"/>
        <v/>
      </c>
      <c r="AD172" s="186" t="str">
        <f t="shared" si="13"/>
        <v/>
      </c>
      <c r="AE172" s="186" t="str">
        <f t="shared" si="14"/>
        <v/>
      </c>
      <c r="AF172" s="187" t="str">
        <f t="shared" si="15"/>
        <v/>
      </c>
    </row>
    <row r="173" spans="3:32" ht="24" hidden="1" customHeight="1" x14ac:dyDescent="0.15">
      <c r="C173" s="338" t="str">
        <f t="shared" si="4"/>
        <v>Ｄ24</v>
      </c>
      <c r="D173" s="302" t="str">
        <f t="shared" si="5"/>
        <v/>
      </c>
      <c r="E173" s="302" t="str">
        <f t="shared" si="6"/>
        <v/>
      </c>
      <c r="F173" s="302" t="str">
        <f t="shared" si="7"/>
        <v/>
      </c>
      <c r="G173" s="302" t="str">
        <f t="shared" si="8"/>
        <v/>
      </c>
      <c r="H173" s="303" t="str">
        <f t="shared" si="9"/>
        <v/>
      </c>
      <c r="I173" s="63">
        <f t="shared" si="2"/>
        <v>1</v>
      </c>
      <c r="J173" s="63">
        <v>24</v>
      </c>
      <c r="K173"/>
      <c r="L173"/>
      <c r="M173" s="329" t="str">
        <f>IF(I173=0,INDEX(団員,MATCH($C173,'NO 2'!$B$7:$B$56,0),13),"")</f>
        <v/>
      </c>
      <c r="N173" s="330" t="str">
        <f t="shared" si="3"/>
        <v/>
      </c>
      <c r="O173" s="323" t="str">
        <f>IF(I173=0,INDEX(団員,MATCH($C173,'NO 2'!$B$7:$B$56,0),5),"")</f>
        <v/>
      </c>
      <c r="P173" s="323" t="b">
        <f>IF(I173=0,IF(INDEX(団員,MATCH($C173,'NO 2'!$B$7:$B$56,0),6)="済","済",""))</f>
        <v>0</v>
      </c>
      <c r="Q173" s="331" t="str">
        <f>IF(I173=0,INDEX(団員,MATCH($C173,'NO 2'!$B$7:$B$56,0),7),"")</f>
        <v/>
      </c>
      <c r="R173" s="331" t="str">
        <f>IF(I173=0,INDEX(団員,MATCH($C173,'NO 2'!$B$7:$B$56,0),8),"")</f>
        <v/>
      </c>
      <c r="S173" s="332" t="str">
        <f>IF(I173=0,INDEX(団員,MATCH($C173,'NO 2'!$B$7:$B$56,0),11),"")</f>
        <v/>
      </c>
      <c r="T173"/>
      <c r="AA173" s="196" t="str">
        <f t="shared" si="10"/>
        <v>Ｄ24</v>
      </c>
      <c r="AB173" s="186" t="str">
        <f t="shared" si="11"/>
        <v/>
      </c>
      <c r="AC173" s="186" t="str">
        <f t="shared" si="12"/>
        <v/>
      </c>
      <c r="AD173" s="186" t="str">
        <f t="shared" si="13"/>
        <v/>
      </c>
      <c r="AE173" s="186" t="str">
        <f t="shared" si="14"/>
        <v/>
      </c>
      <c r="AF173" s="187" t="str">
        <f t="shared" si="15"/>
        <v/>
      </c>
    </row>
    <row r="174" spans="3:32" ht="19.5" hidden="1" customHeight="1" x14ac:dyDescent="0.15">
      <c r="C174" s="338" t="str">
        <f t="shared" si="4"/>
        <v>Ｄ25</v>
      </c>
      <c r="D174" s="302" t="str">
        <f t="shared" si="5"/>
        <v/>
      </c>
      <c r="E174" s="302" t="str">
        <f t="shared" si="6"/>
        <v/>
      </c>
      <c r="F174" s="302" t="str">
        <f t="shared" si="7"/>
        <v/>
      </c>
      <c r="G174" s="302" t="str">
        <f t="shared" si="8"/>
        <v/>
      </c>
      <c r="H174" s="303" t="str">
        <f t="shared" si="9"/>
        <v/>
      </c>
      <c r="I174" s="63">
        <f t="shared" si="2"/>
        <v>1</v>
      </c>
      <c r="J174" s="63">
        <v>25</v>
      </c>
      <c r="K174"/>
      <c r="L174"/>
      <c r="M174" s="329" t="str">
        <f>IF(I174=0,INDEX(団員,MATCH($C174,'NO 2'!$B$7:$B$56,0),13),"")</f>
        <v/>
      </c>
      <c r="N174" s="330" t="str">
        <f t="shared" si="3"/>
        <v/>
      </c>
      <c r="O174" s="323" t="str">
        <f>IF(I174=0,INDEX(団員,MATCH($C174,'NO 2'!$B$7:$B$56,0),5),"")</f>
        <v/>
      </c>
      <c r="P174" s="323" t="b">
        <f>IF(I174=0,IF(INDEX(団員,MATCH($C174,'NO 2'!$B$7:$B$56,0),6)="済","済",""))</f>
        <v>0</v>
      </c>
      <c r="Q174" s="331" t="str">
        <f>IF(I174=0,INDEX(団員,MATCH($C174,'NO 2'!$B$7:$B$56,0),7),"")</f>
        <v/>
      </c>
      <c r="R174" s="331" t="str">
        <f>IF(I174=0,INDEX(団員,MATCH($C174,'NO 2'!$B$7:$B$56,0),8),"")</f>
        <v/>
      </c>
      <c r="S174" s="332" t="str">
        <f>IF(I174=0,INDEX(団員,MATCH($C174,'NO 2'!$B$7:$B$56,0),11),"")</f>
        <v/>
      </c>
      <c r="T174"/>
      <c r="AA174" s="196" t="str">
        <f t="shared" si="10"/>
        <v>Ｄ25</v>
      </c>
      <c r="AB174" s="186" t="str">
        <f t="shared" si="11"/>
        <v/>
      </c>
      <c r="AC174" s="186" t="str">
        <f t="shared" si="12"/>
        <v/>
      </c>
      <c r="AD174" s="186" t="str">
        <f t="shared" si="13"/>
        <v/>
      </c>
      <c r="AE174" s="186" t="str">
        <f t="shared" si="14"/>
        <v/>
      </c>
      <c r="AF174" s="187" t="str">
        <f t="shared" si="15"/>
        <v/>
      </c>
    </row>
    <row r="175" spans="3:32" ht="18.75" hidden="1" customHeight="1" x14ac:dyDescent="0.15">
      <c r="C175" s="338" t="str">
        <f t="shared" si="4"/>
        <v>Ｄ26</v>
      </c>
      <c r="D175" s="302" t="str">
        <f t="shared" si="5"/>
        <v/>
      </c>
      <c r="E175" s="302" t="str">
        <f t="shared" si="6"/>
        <v/>
      </c>
      <c r="F175" s="302" t="str">
        <f t="shared" si="7"/>
        <v/>
      </c>
      <c r="G175" s="302" t="str">
        <f t="shared" si="8"/>
        <v/>
      </c>
      <c r="H175" s="303" t="str">
        <f t="shared" si="9"/>
        <v/>
      </c>
      <c r="I175" s="63">
        <f t="shared" si="2"/>
        <v>1</v>
      </c>
      <c r="J175" s="63">
        <v>26</v>
      </c>
      <c r="K175"/>
      <c r="L175"/>
      <c r="M175" s="329" t="str">
        <f>IF(I175=0,INDEX(団員,MATCH($C175,'NO 2'!$B$7:$B$56,0),13),"")</f>
        <v/>
      </c>
      <c r="N175" s="330" t="str">
        <f t="shared" si="3"/>
        <v/>
      </c>
      <c r="O175" s="323" t="str">
        <f>IF(I175=0,INDEX(団員,MATCH($C175,'NO 2'!$B$7:$B$56,0),5),"")</f>
        <v/>
      </c>
      <c r="P175" s="323" t="b">
        <f>IF(I175=0,IF(INDEX(団員,MATCH($C175,'NO 2'!$B$7:$B$56,0),6)="済","済",""))</f>
        <v>0</v>
      </c>
      <c r="Q175" s="331" t="str">
        <f>IF(I175=0,INDEX(団員,MATCH($C175,'NO 2'!$B$7:$B$56,0),7),"")</f>
        <v/>
      </c>
      <c r="R175" s="331" t="str">
        <f>IF(I175=0,INDEX(団員,MATCH($C175,'NO 2'!$B$7:$B$56,0),8),"")</f>
        <v/>
      </c>
      <c r="S175" s="332" t="str">
        <f>IF(I175=0,INDEX(団員,MATCH($C175,'NO 2'!$B$7:$B$56,0),11),"")</f>
        <v/>
      </c>
      <c r="T175"/>
      <c r="AA175" s="196" t="str">
        <f t="shared" si="10"/>
        <v>Ｄ26</v>
      </c>
      <c r="AB175" s="186" t="str">
        <f t="shared" si="11"/>
        <v/>
      </c>
      <c r="AC175" s="186" t="str">
        <f t="shared" si="12"/>
        <v/>
      </c>
      <c r="AD175" s="186" t="str">
        <f t="shared" si="13"/>
        <v/>
      </c>
      <c r="AE175" s="186" t="str">
        <f t="shared" si="14"/>
        <v/>
      </c>
      <c r="AF175" s="187" t="str">
        <f t="shared" si="15"/>
        <v/>
      </c>
    </row>
    <row r="176" spans="3:32" ht="15" hidden="1" customHeight="1" x14ac:dyDescent="0.15">
      <c r="C176" s="338" t="str">
        <f t="shared" si="4"/>
        <v>Ｄ27</v>
      </c>
      <c r="D176" s="302" t="str">
        <f t="shared" si="5"/>
        <v/>
      </c>
      <c r="E176" s="302" t="str">
        <f t="shared" si="6"/>
        <v/>
      </c>
      <c r="F176" s="302" t="str">
        <f t="shared" si="7"/>
        <v/>
      </c>
      <c r="G176" s="302" t="str">
        <f t="shared" si="8"/>
        <v/>
      </c>
      <c r="H176" s="303" t="str">
        <f t="shared" si="9"/>
        <v/>
      </c>
      <c r="I176" s="63">
        <f t="shared" si="2"/>
        <v>1</v>
      </c>
      <c r="J176" s="63">
        <v>27</v>
      </c>
      <c r="K176"/>
      <c r="L176"/>
      <c r="M176" s="329" t="str">
        <f>IF(I176=0,INDEX(団員,MATCH($C176,'NO 2'!$B$7:$B$56,0),13),"")</f>
        <v/>
      </c>
      <c r="N176" s="330" t="str">
        <f t="shared" si="3"/>
        <v/>
      </c>
      <c r="O176" s="323" t="str">
        <f>IF(I176=0,INDEX(団員,MATCH($C176,'NO 2'!$B$7:$B$56,0),5),"")</f>
        <v/>
      </c>
      <c r="P176" s="323" t="b">
        <f>IF(I176=0,IF(INDEX(団員,MATCH($C176,'NO 2'!$B$7:$B$56,0),6)="済","済",""))</f>
        <v>0</v>
      </c>
      <c r="Q176" s="331" t="str">
        <f>IF(I176=0,INDEX(団員,MATCH($C176,'NO 2'!$B$7:$B$56,0),7),"")</f>
        <v/>
      </c>
      <c r="R176" s="331" t="str">
        <f>IF(I176=0,INDEX(団員,MATCH($C176,'NO 2'!$B$7:$B$56,0),8),"")</f>
        <v/>
      </c>
      <c r="S176" s="332" t="str">
        <f>IF(I176=0,INDEX(団員,MATCH($C176,'NO 2'!$B$7:$B$56,0),11),"")</f>
        <v/>
      </c>
      <c r="T176"/>
      <c r="AA176" s="196" t="str">
        <f t="shared" si="10"/>
        <v>Ｄ27</v>
      </c>
      <c r="AB176" s="186" t="str">
        <f t="shared" si="11"/>
        <v/>
      </c>
      <c r="AC176" s="186" t="str">
        <f t="shared" si="12"/>
        <v/>
      </c>
      <c r="AD176" s="186" t="str">
        <f t="shared" si="13"/>
        <v/>
      </c>
      <c r="AE176" s="186" t="str">
        <f t="shared" si="14"/>
        <v/>
      </c>
      <c r="AF176" s="187" t="str">
        <f t="shared" si="15"/>
        <v/>
      </c>
    </row>
    <row r="177" spans="3:32" ht="21" hidden="1" customHeight="1" x14ac:dyDescent="0.15">
      <c r="C177" s="338" t="str">
        <f t="shared" si="4"/>
        <v>Ｄ28</v>
      </c>
      <c r="D177" s="302" t="str">
        <f t="shared" si="5"/>
        <v/>
      </c>
      <c r="E177" s="302" t="str">
        <f t="shared" si="6"/>
        <v/>
      </c>
      <c r="F177" s="302" t="str">
        <f t="shared" si="7"/>
        <v/>
      </c>
      <c r="G177" s="302" t="str">
        <f t="shared" si="8"/>
        <v/>
      </c>
      <c r="H177" s="303" t="str">
        <f t="shared" si="9"/>
        <v/>
      </c>
      <c r="I177" s="63">
        <f t="shared" si="2"/>
        <v>1</v>
      </c>
      <c r="J177" s="63">
        <v>28</v>
      </c>
      <c r="K177"/>
      <c r="L177"/>
      <c r="M177" s="329" t="str">
        <f>IF(I177=0,INDEX(団員,MATCH($C177,'NO 2'!$B$7:$B$56,0),13),"")</f>
        <v/>
      </c>
      <c r="N177" s="330" t="str">
        <f t="shared" si="3"/>
        <v/>
      </c>
      <c r="O177" s="323" t="str">
        <f>IF(I177=0,INDEX(団員,MATCH($C177,'NO 2'!$B$7:$B$56,0),5),"")</f>
        <v/>
      </c>
      <c r="P177" s="323" t="b">
        <f>IF(I177=0,IF(INDEX(団員,MATCH($C177,'NO 2'!$B$7:$B$56,0),6)="済","済",""))</f>
        <v>0</v>
      </c>
      <c r="Q177" s="331" t="str">
        <f>IF(I177=0,INDEX(団員,MATCH($C177,'NO 2'!$B$7:$B$56,0),7),"")</f>
        <v/>
      </c>
      <c r="R177" s="331" t="str">
        <f>IF(I177=0,INDEX(団員,MATCH($C177,'NO 2'!$B$7:$B$56,0),8),"")</f>
        <v/>
      </c>
      <c r="S177" s="332" t="str">
        <f>IF(I177=0,INDEX(団員,MATCH($C177,'NO 2'!$B$7:$B$56,0),11),"")</f>
        <v/>
      </c>
      <c r="T177"/>
      <c r="AA177" s="196" t="str">
        <f t="shared" si="10"/>
        <v>Ｄ28</v>
      </c>
      <c r="AB177" s="186" t="str">
        <f t="shared" si="11"/>
        <v/>
      </c>
      <c r="AC177" s="186" t="str">
        <f t="shared" si="12"/>
        <v/>
      </c>
      <c r="AD177" s="186" t="str">
        <f t="shared" si="13"/>
        <v/>
      </c>
      <c r="AE177" s="186" t="str">
        <f t="shared" si="14"/>
        <v/>
      </c>
      <c r="AF177" s="187" t="str">
        <f t="shared" si="15"/>
        <v/>
      </c>
    </row>
    <row r="178" spans="3:32" ht="15" hidden="1" customHeight="1" x14ac:dyDescent="0.15">
      <c r="C178" s="338" t="str">
        <f t="shared" si="4"/>
        <v>Ｄ29</v>
      </c>
      <c r="D178" s="302" t="str">
        <f t="shared" si="5"/>
        <v/>
      </c>
      <c r="E178" s="302" t="str">
        <f t="shared" si="6"/>
        <v/>
      </c>
      <c r="F178" s="302" t="str">
        <f t="shared" si="7"/>
        <v/>
      </c>
      <c r="G178" s="302" t="str">
        <f t="shared" si="8"/>
        <v/>
      </c>
      <c r="H178" s="303" t="str">
        <f t="shared" si="9"/>
        <v/>
      </c>
      <c r="I178" s="63">
        <f t="shared" si="2"/>
        <v>1</v>
      </c>
      <c r="J178" s="63">
        <v>29</v>
      </c>
      <c r="K178"/>
      <c r="L178"/>
      <c r="M178" s="329" t="str">
        <f>IF(I178=0,INDEX(団員,MATCH($C178,'NO 2'!$B$7:$B$56,0),13),"")</f>
        <v/>
      </c>
      <c r="N178" s="330" t="str">
        <f t="shared" si="3"/>
        <v/>
      </c>
      <c r="O178" s="323" t="str">
        <f>IF(I178=0,INDEX(団員,MATCH($C178,'NO 2'!$B$7:$B$56,0),5),"")</f>
        <v/>
      </c>
      <c r="P178" s="323" t="b">
        <f>IF(I178=0,IF(INDEX(団員,MATCH($C178,'NO 2'!$B$7:$B$56,0),6)="済","済",""))</f>
        <v>0</v>
      </c>
      <c r="Q178" s="331" t="str">
        <f>IF(I178=0,INDEX(団員,MATCH($C178,'NO 2'!$B$7:$B$56,0),7),"")</f>
        <v/>
      </c>
      <c r="R178" s="331" t="str">
        <f>IF(I178=0,INDEX(団員,MATCH($C178,'NO 2'!$B$7:$B$56,0),8),"")</f>
        <v/>
      </c>
      <c r="S178" s="332" t="str">
        <f>IF(I178=0,INDEX(団員,MATCH($C178,'NO 2'!$B$7:$B$56,0),11),"")</f>
        <v/>
      </c>
      <c r="T178"/>
      <c r="AA178" s="196" t="str">
        <f t="shared" si="10"/>
        <v>Ｄ29</v>
      </c>
      <c r="AB178" s="186" t="str">
        <f t="shared" si="11"/>
        <v/>
      </c>
      <c r="AC178" s="186" t="str">
        <f t="shared" si="12"/>
        <v/>
      </c>
      <c r="AD178" s="186" t="str">
        <f t="shared" si="13"/>
        <v/>
      </c>
      <c r="AE178" s="186" t="str">
        <f t="shared" si="14"/>
        <v/>
      </c>
      <c r="AF178" s="187" t="str">
        <f t="shared" si="15"/>
        <v/>
      </c>
    </row>
    <row r="179" spans="3:32" ht="21" hidden="1" customHeight="1" x14ac:dyDescent="0.15">
      <c r="C179" s="338" t="str">
        <f t="shared" si="4"/>
        <v>Ｄ30</v>
      </c>
      <c r="D179" s="302" t="str">
        <f t="shared" si="5"/>
        <v/>
      </c>
      <c r="E179" s="302" t="str">
        <f t="shared" si="6"/>
        <v/>
      </c>
      <c r="F179" s="302" t="str">
        <f t="shared" si="7"/>
        <v/>
      </c>
      <c r="G179" s="302" t="str">
        <f t="shared" si="8"/>
        <v/>
      </c>
      <c r="H179" s="303" t="str">
        <f t="shared" si="9"/>
        <v/>
      </c>
      <c r="I179" s="63">
        <f t="shared" si="2"/>
        <v>1</v>
      </c>
      <c r="J179" s="63">
        <v>30</v>
      </c>
      <c r="K179"/>
      <c r="L179"/>
      <c r="M179" s="329" t="str">
        <f>IF(I179=0,INDEX(団員,MATCH($C179,'NO 2'!$B$7:$B$56,0),13),"")</f>
        <v/>
      </c>
      <c r="N179" s="330" t="str">
        <f t="shared" si="3"/>
        <v/>
      </c>
      <c r="O179" s="323" t="str">
        <f>IF(I179=0,INDEX(団員,MATCH($C179,'NO 2'!$B$7:$B$56,0),5),"")</f>
        <v/>
      </c>
      <c r="P179" s="323" t="b">
        <f>IF(I179=0,IF(INDEX(団員,MATCH($C179,'NO 2'!$B$7:$B$56,0),6)="済","済",""))</f>
        <v>0</v>
      </c>
      <c r="Q179" s="331" t="str">
        <f>IF(I179=0,INDEX(団員,MATCH($C179,'NO 2'!$B$7:$B$56,0),7),"")</f>
        <v/>
      </c>
      <c r="R179" s="331" t="str">
        <f>IF(I179=0,INDEX(団員,MATCH($C179,'NO 2'!$B$7:$B$56,0),8),"")</f>
        <v/>
      </c>
      <c r="S179" s="332" t="str">
        <f>IF(I179=0,INDEX(団員,MATCH($C179,'NO 2'!$B$7:$B$56,0),11),"")</f>
        <v/>
      </c>
      <c r="T179"/>
      <c r="AA179" s="196" t="str">
        <f t="shared" si="10"/>
        <v>Ｄ30</v>
      </c>
      <c r="AB179" s="186" t="str">
        <f t="shared" si="11"/>
        <v/>
      </c>
      <c r="AC179" s="186" t="str">
        <f t="shared" si="12"/>
        <v/>
      </c>
      <c r="AD179" s="186" t="str">
        <f t="shared" si="13"/>
        <v/>
      </c>
      <c r="AE179" s="186" t="str">
        <f t="shared" si="14"/>
        <v/>
      </c>
      <c r="AF179" s="187" t="str">
        <f t="shared" si="15"/>
        <v/>
      </c>
    </row>
    <row r="180" spans="3:32" ht="14.25" hidden="1" customHeight="1" x14ac:dyDescent="0.15">
      <c r="C180" s="338" t="str">
        <f t="shared" si="4"/>
        <v>Ｄ31</v>
      </c>
      <c r="D180" s="302" t="str">
        <f t="shared" si="5"/>
        <v/>
      </c>
      <c r="E180" s="302" t="str">
        <f t="shared" si="6"/>
        <v/>
      </c>
      <c r="F180" s="302" t="str">
        <f t="shared" si="7"/>
        <v/>
      </c>
      <c r="G180" s="302" t="str">
        <f t="shared" si="8"/>
        <v/>
      </c>
      <c r="H180" s="303" t="str">
        <f t="shared" si="9"/>
        <v/>
      </c>
      <c r="I180" s="63">
        <f t="shared" si="2"/>
        <v>1</v>
      </c>
      <c r="J180" s="63">
        <v>31</v>
      </c>
      <c r="K180"/>
      <c r="L180"/>
      <c r="M180" s="329" t="str">
        <f>IF(I180=0,INDEX(団員,MATCH($C180,'NO 2'!$B$7:$B$56,0),13),"")</f>
        <v/>
      </c>
      <c r="N180" s="330" t="str">
        <f t="shared" si="3"/>
        <v/>
      </c>
      <c r="O180" s="323" t="str">
        <f>IF(I180=0,INDEX(団員,MATCH($C180,'NO 2'!$B$7:$B$56,0),5),"")</f>
        <v/>
      </c>
      <c r="P180" s="323" t="b">
        <f>IF(I180=0,IF(INDEX(団員,MATCH($C180,'NO 2'!$B$7:$B$56,0),6)="済","済",""))</f>
        <v>0</v>
      </c>
      <c r="Q180" s="331" t="str">
        <f>IF(I180=0,INDEX(団員,MATCH($C180,'NO 2'!$B$7:$B$56,0),7),"")</f>
        <v/>
      </c>
      <c r="R180" s="331" t="str">
        <f>IF(I180=0,INDEX(団員,MATCH($C180,'NO 2'!$B$7:$B$56,0),8),"")</f>
        <v/>
      </c>
      <c r="S180" s="332" t="str">
        <f>IF(I180=0,INDEX(団員,MATCH($C180,'NO 2'!$B$7:$B$56,0),11),"")</f>
        <v/>
      </c>
      <c r="T180"/>
      <c r="AA180" s="196" t="str">
        <f t="shared" si="10"/>
        <v>Ｄ31</v>
      </c>
      <c r="AB180" s="186" t="str">
        <f t="shared" si="11"/>
        <v/>
      </c>
      <c r="AC180" s="186" t="str">
        <f t="shared" si="12"/>
        <v/>
      </c>
      <c r="AD180" s="186" t="str">
        <f t="shared" si="13"/>
        <v/>
      </c>
      <c r="AE180" s="186" t="str">
        <f t="shared" si="14"/>
        <v/>
      </c>
      <c r="AF180" s="187" t="str">
        <f t="shared" si="15"/>
        <v/>
      </c>
    </row>
    <row r="181" spans="3:32" ht="12" hidden="1" customHeight="1" x14ac:dyDescent="0.15">
      <c r="C181" s="338" t="str">
        <f t="shared" si="4"/>
        <v>Ｄ32</v>
      </c>
      <c r="D181" s="302" t="str">
        <f t="shared" si="5"/>
        <v/>
      </c>
      <c r="E181" s="302" t="str">
        <f t="shared" si="6"/>
        <v/>
      </c>
      <c r="F181" s="302" t="str">
        <f t="shared" si="7"/>
        <v/>
      </c>
      <c r="G181" s="302" t="str">
        <f t="shared" si="8"/>
        <v/>
      </c>
      <c r="H181" s="303" t="str">
        <f t="shared" si="9"/>
        <v/>
      </c>
      <c r="I181" s="63">
        <f t="shared" si="2"/>
        <v>1</v>
      </c>
      <c r="J181" s="63">
        <v>32</v>
      </c>
      <c r="K181"/>
      <c r="L181"/>
      <c r="M181" s="329" t="str">
        <f>IF(I181=0,INDEX(団員,MATCH($C181,'NO 2'!$B$7:$B$56,0),13),"")</f>
        <v/>
      </c>
      <c r="N181" s="330" t="str">
        <f t="shared" si="3"/>
        <v/>
      </c>
      <c r="O181" s="323" t="str">
        <f>IF(I181=0,INDEX(団員,MATCH($C181,'NO 2'!$B$7:$B$56,0),5),"")</f>
        <v/>
      </c>
      <c r="P181" s="323" t="b">
        <f>IF(I181=0,IF(INDEX(団員,MATCH($C181,'NO 2'!$B$7:$B$56,0),6)="済","済",""))</f>
        <v>0</v>
      </c>
      <c r="Q181" s="331" t="str">
        <f>IF(I181=0,INDEX(団員,MATCH($C181,'NO 2'!$B$7:$B$56,0),7),"")</f>
        <v/>
      </c>
      <c r="R181" s="331" t="str">
        <f>IF(I181=0,INDEX(団員,MATCH($C181,'NO 2'!$B$7:$B$56,0),8),"")</f>
        <v/>
      </c>
      <c r="S181" s="332" t="str">
        <f>IF(I181=0,INDEX(団員,MATCH($C181,'NO 2'!$B$7:$B$56,0),11),"")</f>
        <v/>
      </c>
      <c r="T181"/>
      <c r="AA181" s="196" t="str">
        <f t="shared" si="10"/>
        <v>Ｄ32</v>
      </c>
      <c r="AB181" s="186" t="str">
        <f t="shared" si="11"/>
        <v/>
      </c>
      <c r="AC181" s="186" t="str">
        <f t="shared" si="12"/>
        <v/>
      </c>
      <c r="AD181" s="186" t="str">
        <f t="shared" si="13"/>
        <v/>
      </c>
      <c r="AE181" s="186" t="str">
        <f t="shared" si="14"/>
        <v/>
      </c>
      <c r="AF181" s="187" t="str">
        <f t="shared" si="15"/>
        <v/>
      </c>
    </row>
    <row r="182" spans="3:32" ht="16.5" hidden="1" customHeight="1" x14ac:dyDescent="0.15">
      <c r="C182" s="338" t="str">
        <f t="shared" si="4"/>
        <v>Ｄ33</v>
      </c>
      <c r="D182" s="302" t="str">
        <f t="shared" si="5"/>
        <v/>
      </c>
      <c r="E182" s="302" t="str">
        <f t="shared" si="6"/>
        <v/>
      </c>
      <c r="F182" s="302" t="str">
        <f t="shared" si="7"/>
        <v/>
      </c>
      <c r="G182" s="302" t="str">
        <f t="shared" si="8"/>
        <v/>
      </c>
      <c r="H182" s="303" t="str">
        <f t="shared" si="9"/>
        <v/>
      </c>
      <c r="I182" s="63">
        <f t="shared" si="2"/>
        <v>1</v>
      </c>
      <c r="J182" s="63">
        <v>33</v>
      </c>
      <c r="K182"/>
      <c r="L182"/>
      <c r="M182" s="329" t="str">
        <f>IF(I182=0,INDEX(団員,MATCH($C182,'NO 2'!$B$7:$B$56,0),13),"")</f>
        <v/>
      </c>
      <c r="N182" s="330" t="str">
        <f t="shared" si="3"/>
        <v/>
      </c>
      <c r="O182" s="323" t="str">
        <f>IF(I182=0,INDEX(団員,MATCH($C182,'NO 2'!$B$7:$B$56,0),5),"")</f>
        <v/>
      </c>
      <c r="P182" s="323" t="b">
        <f>IF(I182=0,IF(INDEX(団員,MATCH($C182,'NO 2'!$B$7:$B$56,0),6)="済","済",""))</f>
        <v>0</v>
      </c>
      <c r="Q182" s="331" t="str">
        <f>IF(I182=0,INDEX(団員,MATCH($C182,'NO 2'!$B$7:$B$56,0),7),"")</f>
        <v/>
      </c>
      <c r="R182" s="331" t="str">
        <f>IF(I182=0,INDEX(団員,MATCH($C182,'NO 2'!$B$7:$B$56,0),8),"")</f>
        <v/>
      </c>
      <c r="S182" s="332" t="str">
        <f>IF(I182=0,INDEX(団員,MATCH($C182,'NO 2'!$B$7:$B$56,0),11),"")</f>
        <v/>
      </c>
      <c r="T182"/>
      <c r="AA182" s="196" t="str">
        <f t="shared" si="10"/>
        <v>Ｄ33</v>
      </c>
      <c r="AB182" s="186" t="str">
        <f t="shared" si="11"/>
        <v/>
      </c>
      <c r="AC182" s="186" t="str">
        <f t="shared" si="12"/>
        <v/>
      </c>
      <c r="AD182" s="186" t="str">
        <f t="shared" si="13"/>
        <v/>
      </c>
      <c r="AE182" s="186" t="str">
        <f t="shared" si="14"/>
        <v/>
      </c>
      <c r="AF182" s="187" t="str">
        <f t="shared" si="15"/>
        <v/>
      </c>
    </row>
    <row r="183" spans="3:32" ht="11.25" hidden="1" customHeight="1" x14ac:dyDescent="0.15">
      <c r="C183" s="338" t="str">
        <f t="shared" si="4"/>
        <v>Ｄ34</v>
      </c>
      <c r="D183" s="302" t="str">
        <f t="shared" si="5"/>
        <v/>
      </c>
      <c r="E183" s="302" t="str">
        <f t="shared" si="6"/>
        <v/>
      </c>
      <c r="F183" s="302" t="str">
        <f t="shared" si="7"/>
        <v/>
      </c>
      <c r="G183" s="302" t="str">
        <f t="shared" si="8"/>
        <v/>
      </c>
      <c r="H183" s="303" t="str">
        <f t="shared" si="9"/>
        <v/>
      </c>
      <c r="I183" s="63">
        <f t="shared" si="2"/>
        <v>1</v>
      </c>
      <c r="J183" s="63">
        <v>34</v>
      </c>
      <c r="K183"/>
      <c r="L183"/>
      <c r="M183" s="329" t="str">
        <f>IF(I183=0,INDEX(団員,MATCH($C183,'NO 2'!$B$7:$B$56,0),13),"")</f>
        <v/>
      </c>
      <c r="N183" s="330" t="str">
        <f t="shared" si="3"/>
        <v/>
      </c>
      <c r="O183" s="323" t="str">
        <f>IF(I183=0,INDEX(団員,MATCH($C183,'NO 2'!$B$7:$B$56,0),5),"")</f>
        <v/>
      </c>
      <c r="P183" s="323" t="b">
        <f>IF(I183=0,IF(INDEX(団員,MATCH($C183,'NO 2'!$B$7:$B$56,0),6)="済","済",""))</f>
        <v>0</v>
      </c>
      <c r="Q183" s="331" t="str">
        <f>IF(I183=0,INDEX(団員,MATCH($C183,'NO 2'!$B$7:$B$56,0),7),"")</f>
        <v/>
      </c>
      <c r="R183" s="331" t="str">
        <f>IF(I183=0,INDEX(団員,MATCH($C183,'NO 2'!$B$7:$B$56,0),8),"")</f>
        <v/>
      </c>
      <c r="S183" s="332" t="str">
        <f>IF(I183=0,INDEX(団員,MATCH($C183,'NO 2'!$B$7:$B$56,0),11),"")</f>
        <v/>
      </c>
      <c r="T183"/>
      <c r="AA183" s="196" t="str">
        <f t="shared" si="10"/>
        <v>Ｄ34</v>
      </c>
      <c r="AB183" s="186" t="str">
        <f t="shared" si="11"/>
        <v/>
      </c>
      <c r="AC183" s="186" t="str">
        <f t="shared" si="12"/>
        <v/>
      </c>
      <c r="AD183" s="186" t="str">
        <f t="shared" si="13"/>
        <v/>
      </c>
      <c r="AE183" s="186" t="str">
        <f t="shared" si="14"/>
        <v/>
      </c>
      <c r="AF183" s="187" t="str">
        <f t="shared" si="15"/>
        <v/>
      </c>
    </row>
    <row r="184" spans="3:32" ht="18" hidden="1" customHeight="1" x14ac:dyDescent="0.15">
      <c r="C184" s="338" t="str">
        <f t="shared" si="4"/>
        <v>Ｄ35</v>
      </c>
      <c r="D184" s="302" t="str">
        <f t="shared" si="5"/>
        <v/>
      </c>
      <c r="E184" s="302" t="str">
        <f t="shared" si="6"/>
        <v/>
      </c>
      <c r="F184" s="302" t="str">
        <f t="shared" si="7"/>
        <v/>
      </c>
      <c r="G184" s="302" t="str">
        <f t="shared" si="8"/>
        <v/>
      </c>
      <c r="H184" s="303" t="str">
        <f t="shared" si="9"/>
        <v/>
      </c>
      <c r="I184" s="63">
        <f t="shared" si="2"/>
        <v>1</v>
      </c>
      <c r="J184" s="63">
        <v>35</v>
      </c>
      <c r="K184"/>
      <c r="L184"/>
      <c r="M184" s="329" t="str">
        <f>IF(I184=0,INDEX(団員,MATCH($C184,'NO 2'!$B$7:$B$56,0),13),"")</f>
        <v/>
      </c>
      <c r="N184" s="330" t="str">
        <f t="shared" si="3"/>
        <v/>
      </c>
      <c r="O184" s="323" t="str">
        <f>IF(I184=0,INDEX(団員,MATCH($C184,'NO 2'!$B$7:$B$56,0),5),"")</f>
        <v/>
      </c>
      <c r="P184" s="323" t="b">
        <f>IF(I184=0,IF(INDEX(団員,MATCH($C184,'NO 2'!$B$7:$B$56,0),6)="済","済",""))</f>
        <v>0</v>
      </c>
      <c r="Q184" s="331" t="str">
        <f>IF(I184=0,INDEX(団員,MATCH($C184,'NO 2'!$B$7:$B$56,0),7),"")</f>
        <v/>
      </c>
      <c r="R184" s="331" t="str">
        <f>IF(I184=0,INDEX(団員,MATCH($C184,'NO 2'!$B$7:$B$56,0),8),"")</f>
        <v/>
      </c>
      <c r="S184" s="332" t="str">
        <f>IF(I184=0,INDEX(団員,MATCH($C184,'NO 2'!$B$7:$B$56,0),11),"")</f>
        <v/>
      </c>
      <c r="T184"/>
      <c r="AA184" s="196" t="str">
        <f t="shared" si="10"/>
        <v>Ｄ35</v>
      </c>
      <c r="AB184" s="186" t="str">
        <f t="shared" si="11"/>
        <v/>
      </c>
      <c r="AC184" s="186" t="str">
        <f t="shared" si="12"/>
        <v/>
      </c>
      <c r="AD184" s="186" t="str">
        <f t="shared" si="13"/>
        <v/>
      </c>
      <c r="AE184" s="186" t="str">
        <f t="shared" si="14"/>
        <v/>
      </c>
      <c r="AF184" s="187" t="str">
        <f t="shared" si="15"/>
        <v/>
      </c>
    </row>
    <row r="185" spans="3:32" ht="12" hidden="1" customHeight="1" x14ac:dyDescent="0.15">
      <c r="C185" s="338" t="str">
        <f t="shared" si="4"/>
        <v>Ｄ36</v>
      </c>
      <c r="D185" s="302" t="str">
        <f t="shared" si="5"/>
        <v/>
      </c>
      <c r="E185" s="302" t="str">
        <f t="shared" si="6"/>
        <v/>
      </c>
      <c r="F185" s="302" t="str">
        <f t="shared" si="7"/>
        <v/>
      </c>
      <c r="G185" s="302" t="str">
        <f t="shared" si="8"/>
        <v/>
      </c>
      <c r="H185" s="303" t="str">
        <f t="shared" si="9"/>
        <v/>
      </c>
      <c r="I185" s="63">
        <f t="shared" si="2"/>
        <v>1</v>
      </c>
      <c r="J185" s="63">
        <v>36</v>
      </c>
      <c r="K185"/>
      <c r="L185"/>
      <c r="M185" s="329" t="str">
        <f>IF(I185=0,INDEX(団員,MATCH($C185,'NO 2'!$B$7:$B$56,0),13),"")</f>
        <v/>
      </c>
      <c r="N185" s="330" t="str">
        <f t="shared" si="3"/>
        <v/>
      </c>
      <c r="O185" s="323" t="str">
        <f>IF(I185=0,INDEX(団員,MATCH($C185,'NO 2'!$B$7:$B$56,0),5),"")</f>
        <v/>
      </c>
      <c r="P185" s="323" t="b">
        <f>IF(I185=0,IF(INDEX(団員,MATCH($C185,'NO 2'!$B$7:$B$56,0),6)="済","済",""))</f>
        <v>0</v>
      </c>
      <c r="Q185" s="331" t="str">
        <f>IF(I185=0,INDEX(団員,MATCH($C185,'NO 2'!$B$7:$B$56,0),7),"")</f>
        <v/>
      </c>
      <c r="R185" s="331" t="str">
        <f>IF(I185=0,INDEX(団員,MATCH($C185,'NO 2'!$B$7:$B$56,0),8),"")</f>
        <v/>
      </c>
      <c r="S185" s="332" t="str">
        <f>IF(I185=0,INDEX(団員,MATCH($C185,'NO 2'!$B$7:$B$56,0),11),"")</f>
        <v/>
      </c>
      <c r="T185"/>
      <c r="AA185" s="196" t="str">
        <f t="shared" si="10"/>
        <v>Ｄ36</v>
      </c>
      <c r="AB185" s="186" t="str">
        <f t="shared" si="11"/>
        <v/>
      </c>
      <c r="AC185" s="186" t="str">
        <f t="shared" si="12"/>
        <v/>
      </c>
      <c r="AD185" s="186" t="str">
        <f t="shared" si="13"/>
        <v/>
      </c>
      <c r="AE185" s="186" t="str">
        <f t="shared" si="14"/>
        <v/>
      </c>
      <c r="AF185" s="187" t="str">
        <f t="shared" si="15"/>
        <v/>
      </c>
    </row>
    <row r="186" spans="3:32" ht="14.25" hidden="1" customHeight="1" x14ac:dyDescent="0.15">
      <c r="C186" s="338" t="str">
        <f t="shared" si="4"/>
        <v>Ｄ37</v>
      </c>
      <c r="D186" s="302" t="str">
        <f t="shared" si="5"/>
        <v/>
      </c>
      <c r="E186" s="302" t="str">
        <f t="shared" si="6"/>
        <v/>
      </c>
      <c r="F186" s="302" t="str">
        <f t="shared" si="7"/>
        <v/>
      </c>
      <c r="G186" s="302" t="str">
        <f t="shared" si="8"/>
        <v/>
      </c>
      <c r="H186" s="303" t="str">
        <f t="shared" si="9"/>
        <v/>
      </c>
      <c r="I186" s="63">
        <f t="shared" si="2"/>
        <v>1</v>
      </c>
      <c r="J186" s="63">
        <v>37</v>
      </c>
      <c r="K186"/>
      <c r="L186"/>
      <c r="M186" s="329" t="str">
        <f>IF(I186=0,INDEX(団員,MATCH($C186,'NO 2'!$B$7:$B$56,0),13),"")</f>
        <v/>
      </c>
      <c r="N186" s="330" t="str">
        <f t="shared" si="3"/>
        <v/>
      </c>
      <c r="O186" s="323" t="str">
        <f>IF(I186=0,INDEX(団員,MATCH($C186,'NO 2'!$B$7:$B$56,0),5),"")</f>
        <v/>
      </c>
      <c r="P186" s="323" t="b">
        <f>IF(I186=0,IF(INDEX(団員,MATCH($C186,'NO 2'!$B$7:$B$56,0),6)="済","済",""))</f>
        <v>0</v>
      </c>
      <c r="Q186" s="331" t="str">
        <f>IF(I186=0,INDEX(団員,MATCH($C186,'NO 2'!$B$7:$B$56,0),7),"")</f>
        <v/>
      </c>
      <c r="R186" s="331" t="str">
        <f>IF(I186=0,INDEX(団員,MATCH($C186,'NO 2'!$B$7:$B$56,0),8),"")</f>
        <v/>
      </c>
      <c r="S186" s="332" t="str">
        <f>IF(I186=0,INDEX(団員,MATCH($C186,'NO 2'!$B$7:$B$56,0),11),"")</f>
        <v/>
      </c>
      <c r="T186"/>
      <c r="AA186" s="196" t="str">
        <f t="shared" si="10"/>
        <v>Ｄ37</v>
      </c>
      <c r="AB186" s="186" t="str">
        <f t="shared" si="11"/>
        <v/>
      </c>
      <c r="AC186" s="186" t="str">
        <f t="shared" si="12"/>
        <v/>
      </c>
      <c r="AD186" s="186" t="str">
        <f t="shared" si="13"/>
        <v/>
      </c>
      <c r="AE186" s="186" t="str">
        <f t="shared" si="14"/>
        <v/>
      </c>
      <c r="AF186" s="187" t="str">
        <f t="shared" si="15"/>
        <v/>
      </c>
    </row>
    <row r="187" spans="3:32" ht="22.5" hidden="1" customHeight="1" x14ac:dyDescent="0.15">
      <c r="C187" s="338" t="str">
        <f t="shared" si="4"/>
        <v>Ｄ38</v>
      </c>
      <c r="D187" s="302" t="str">
        <f t="shared" si="5"/>
        <v/>
      </c>
      <c r="E187" s="302" t="str">
        <f t="shared" si="6"/>
        <v/>
      </c>
      <c r="F187" s="302" t="str">
        <f t="shared" si="7"/>
        <v/>
      </c>
      <c r="G187" s="302" t="str">
        <f t="shared" si="8"/>
        <v/>
      </c>
      <c r="H187" s="303" t="str">
        <f t="shared" si="9"/>
        <v/>
      </c>
      <c r="I187" s="63">
        <f t="shared" si="2"/>
        <v>1</v>
      </c>
      <c r="J187" s="63">
        <v>38</v>
      </c>
      <c r="K187"/>
      <c r="L187"/>
      <c r="M187" s="329" t="str">
        <f>IF(I187=0,INDEX(団員,MATCH($C187,'NO 2'!$B$7:$B$56,0),13),"")</f>
        <v/>
      </c>
      <c r="N187" s="330" t="str">
        <f t="shared" si="3"/>
        <v/>
      </c>
      <c r="O187" s="323" t="str">
        <f>IF(I187=0,INDEX(団員,MATCH($C187,'NO 2'!$B$7:$B$56,0),5),"")</f>
        <v/>
      </c>
      <c r="P187" s="323" t="b">
        <f>IF(I187=0,IF(INDEX(団員,MATCH($C187,'NO 2'!$B$7:$B$56,0),6)="済","済",""))</f>
        <v>0</v>
      </c>
      <c r="Q187" s="331" t="str">
        <f>IF(I187=0,INDEX(団員,MATCH($C187,'NO 2'!$B$7:$B$56,0),7),"")</f>
        <v/>
      </c>
      <c r="R187" s="331" t="str">
        <f>IF(I187=0,INDEX(団員,MATCH($C187,'NO 2'!$B$7:$B$56,0),8),"")</f>
        <v/>
      </c>
      <c r="S187" s="332" t="str">
        <f>IF(I187=0,INDEX(団員,MATCH($C187,'NO 2'!$B$7:$B$56,0),11),"")</f>
        <v/>
      </c>
      <c r="T187"/>
      <c r="AA187" s="196" t="str">
        <f t="shared" si="10"/>
        <v>Ｄ38</v>
      </c>
      <c r="AB187" s="186" t="str">
        <f t="shared" si="11"/>
        <v/>
      </c>
      <c r="AC187" s="186" t="str">
        <f t="shared" si="12"/>
        <v/>
      </c>
      <c r="AD187" s="186" t="str">
        <f t="shared" si="13"/>
        <v/>
      </c>
      <c r="AE187" s="186" t="str">
        <f t="shared" si="14"/>
        <v/>
      </c>
      <c r="AF187" s="187" t="str">
        <f t="shared" si="15"/>
        <v/>
      </c>
    </row>
    <row r="188" spans="3:32" ht="12" hidden="1" customHeight="1" x14ac:dyDescent="0.15">
      <c r="C188" s="338" t="str">
        <f t="shared" si="4"/>
        <v>Ｄ39</v>
      </c>
      <c r="D188" s="302" t="str">
        <f t="shared" si="5"/>
        <v/>
      </c>
      <c r="E188" s="302" t="str">
        <f t="shared" si="6"/>
        <v/>
      </c>
      <c r="F188" s="302" t="str">
        <f t="shared" si="7"/>
        <v/>
      </c>
      <c r="G188" s="302" t="str">
        <f t="shared" si="8"/>
        <v/>
      </c>
      <c r="H188" s="303" t="str">
        <f t="shared" si="9"/>
        <v/>
      </c>
      <c r="I188" s="63">
        <f t="shared" si="2"/>
        <v>1</v>
      </c>
      <c r="J188" s="63">
        <v>39</v>
      </c>
      <c r="K188"/>
      <c r="L188"/>
      <c r="M188" s="329" t="str">
        <f>IF(I188=0,INDEX(団員,MATCH($C188,'NO 2'!$B$7:$B$56,0),13),"")</f>
        <v/>
      </c>
      <c r="N188" s="330" t="str">
        <f t="shared" si="3"/>
        <v/>
      </c>
      <c r="O188" s="323" t="str">
        <f>IF(I188=0,INDEX(団員,MATCH($C188,'NO 2'!$B$7:$B$56,0),5),"")</f>
        <v/>
      </c>
      <c r="P188" s="323" t="b">
        <f>IF(I188=0,IF(INDEX(団員,MATCH($C188,'NO 2'!$B$7:$B$56,0),6)="済","済",""))</f>
        <v>0</v>
      </c>
      <c r="Q188" s="331" t="str">
        <f>IF(I188=0,INDEX(団員,MATCH($C188,'NO 2'!$B$7:$B$56,0),7),"")</f>
        <v/>
      </c>
      <c r="R188" s="331" t="str">
        <f>IF(I188=0,INDEX(団員,MATCH($C188,'NO 2'!$B$7:$B$56,0),8),"")</f>
        <v/>
      </c>
      <c r="S188" s="332" t="str">
        <f>IF(I188=0,INDEX(団員,MATCH($C188,'NO 2'!$B$7:$B$56,0),11),"")</f>
        <v/>
      </c>
      <c r="T188"/>
      <c r="AA188" s="196" t="str">
        <f t="shared" si="10"/>
        <v>Ｄ39</v>
      </c>
      <c r="AB188" s="186" t="str">
        <f t="shared" si="11"/>
        <v/>
      </c>
      <c r="AC188" s="186" t="str">
        <f t="shared" si="12"/>
        <v/>
      </c>
      <c r="AD188" s="186" t="str">
        <f t="shared" si="13"/>
        <v/>
      </c>
      <c r="AE188" s="186" t="str">
        <f t="shared" si="14"/>
        <v/>
      </c>
      <c r="AF188" s="187" t="str">
        <f t="shared" si="15"/>
        <v/>
      </c>
    </row>
    <row r="189" spans="3:32" ht="12.75" hidden="1" customHeight="1" x14ac:dyDescent="0.15">
      <c r="C189" s="338" t="str">
        <f t="shared" si="4"/>
        <v>Ｄ40</v>
      </c>
      <c r="D189" s="302" t="str">
        <f t="shared" si="5"/>
        <v/>
      </c>
      <c r="E189" s="302" t="str">
        <f t="shared" si="6"/>
        <v/>
      </c>
      <c r="F189" s="302" t="str">
        <f t="shared" si="7"/>
        <v/>
      </c>
      <c r="G189" s="302" t="str">
        <f t="shared" si="8"/>
        <v/>
      </c>
      <c r="H189" s="303" t="str">
        <f t="shared" si="9"/>
        <v/>
      </c>
      <c r="I189" s="63">
        <f t="shared" si="2"/>
        <v>1</v>
      </c>
      <c r="J189" s="63">
        <v>40</v>
      </c>
      <c r="K189"/>
      <c r="L189"/>
      <c r="M189" s="329" t="str">
        <f>IF(I189=0,INDEX(団員,MATCH($C189,'NO 2'!$B$7:$B$56,0),13),"")</f>
        <v/>
      </c>
      <c r="N189" s="330" t="str">
        <f t="shared" si="3"/>
        <v/>
      </c>
      <c r="O189" s="323" t="str">
        <f>IF(I189=0,INDEX(団員,MATCH($C189,'NO 2'!$B$7:$B$56,0),5),"")</f>
        <v/>
      </c>
      <c r="P189" s="323" t="b">
        <f>IF(I189=0,IF(INDEX(団員,MATCH($C189,'NO 2'!$B$7:$B$56,0),6)="済","済",""))</f>
        <v>0</v>
      </c>
      <c r="Q189" s="331" t="str">
        <f>IF(I189=0,INDEX(団員,MATCH($C189,'NO 2'!$B$7:$B$56,0),7),"")</f>
        <v/>
      </c>
      <c r="R189" s="331" t="str">
        <f>IF(I189=0,INDEX(団員,MATCH($C189,'NO 2'!$B$7:$B$56,0),8),"")</f>
        <v/>
      </c>
      <c r="S189" s="332" t="str">
        <f>IF(I189=0,INDEX(団員,MATCH($C189,'NO 2'!$B$7:$B$56,0),11),"")</f>
        <v/>
      </c>
      <c r="T189"/>
      <c r="AA189" s="196" t="str">
        <f t="shared" si="10"/>
        <v>Ｄ40</v>
      </c>
      <c r="AB189" s="186" t="str">
        <f t="shared" si="11"/>
        <v/>
      </c>
      <c r="AC189" s="186" t="str">
        <f t="shared" si="12"/>
        <v/>
      </c>
      <c r="AD189" s="186" t="str">
        <f t="shared" si="13"/>
        <v/>
      </c>
      <c r="AE189" s="186" t="str">
        <f t="shared" si="14"/>
        <v/>
      </c>
      <c r="AF189" s="187" t="str">
        <f t="shared" si="15"/>
        <v/>
      </c>
    </row>
    <row r="190" spans="3:32" ht="18" hidden="1" customHeight="1" x14ac:dyDescent="0.15">
      <c r="C190" s="338" t="str">
        <f t="shared" si="4"/>
        <v>Ｄ41</v>
      </c>
      <c r="D190" s="302" t="str">
        <f t="shared" si="5"/>
        <v/>
      </c>
      <c r="E190" s="302" t="str">
        <f t="shared" si="6"/>
        <v/>
      </c>
      <c r="F190" s="302" t="str">
        <f t="shared" si="7"/>
        <v/>
      </c>
      <c r="G190" s="302" t="str">
        <f t="shared" si="8"/>
        <v/>
      </c>
      <c r="H190" s="303" t="str">
        <f t="shared" si="9"/>
        <v/>
      </c>
      <c r="I190" s="63">
        <f t="shared" si="2"/>
        <v>1</v>
      </c>
      <c r="J190" s="63">
        <v>41</v>
      </c>
      <c r="K190"/>
      <c r="L190"/>
      <c r="M190" s="329" t="str">
        <f>IF(I190=0,INDEX(団員,MATCH($C190,'NO 2'!$B$7:$B$56,0),13),"")</f>
        <v/>
      </c>
      <c r="N190" s="330" t="str">
        <f t="shared" si="3"/>
        <v/>
      </c>
      <c r="O190" s="323" t="str">
        <f>IF(I190=0,INDEX(団員,MATCH($C190,'NO 2'!$B$7:$B$56,0),5),"")</f>
        <v/>
      </c>
      <c r="P190" s="323" t="b">
        <f>IF(I190=0,IF(INDEX(団員,MATCH($C190,'NO 2'!$B$7:$B$56,0),6)="済","済",""))</f>
        <v>0</v>
      </c>
      <c r="Q190" s="331" t="str">
        <f>IF(I190=0,INDEX(団員,MATCH($C190,'NO 2'!$B$7:$B$56,0),7),"")</f>
        <v/>
      </c>
      <c r="R190" s="331" t="str">
        <f>IF(I190=0,INDEX(団員,MATCH($C190,'NO 2'!$B$7:$B$56,0),8),"")</f>
        <v/>
      </c>
      <c r="S190" s="332" t="str">
        <f>IF(I190=0,INDEX(団員,MATCH($C190,'NO 2'!$B$7:$B$56,0),11),"")</f>
        <v/>
      </c>
      <c r="T190"/>
      <c r="AA190" s="196" t="str">
        <f t="shared" si="10"/>
        <v>Ｄ41</v>
      </c>
      <c r="AB190" s="186" t="str">
        <f t="shared" si="11"/>
        <v/>
      </c>
      <c r="AC190" s="186" t="str">
        <f t="shared" si="12"/>
        <v/>
      </c>
      <c r="AD190" s="186" t="str">
        <f t="shared" si="13"/>
        <v/>
      </c>
      <c r="AE190" s="186" t="str">
        <f t="shared" si="14"/>
        <v/>
      </c>
      <c r="AF190" s="187" t="str">
        <f t="shared" si="15"/>
        <v/>
      </c>
    </row>
    <row r="191" spans="3:32" ht="12" hidden="1" customHeight="1" x14ac:dyDescent="0.15">
      <c r="C191" s="338" t="str">
        <f t="shared" si="4"/>
        <v>Ｄ42</v>
      </c>
      <c r="D191" s="302" t="str">
        <f t="shared" si="5"/>
        <v/>
      </c>
      <c r="E191" s="302" t="str">
        <f t="shared" si="6"/>
        <v/>
      </c>
      <c r="F191" s="302" t="str">
        <f t="shared" si="7"/>
        <v/>
      </c>
      <c r="G191" s="302" t="str">
        <f t="shared" si="8"/>
        <v/>
      </c>
      <c r="H191" s="303" t="str">
        <f t="shared" si="9"/>
        <v/>
      </c>
      <c r="I191" s="63">
        <f t="shared" si="2"/>
        <v>1</v>
      </c>
      <c r="J191" s="63">
        <v>42</v>
      </c>
      <c r="K191"/>
      <c r="L191"/>
      <c r="M191" s="329" t="str">
        <f>IF(I191=0,INDEX(団員,MATCH($C191,'NO 2'!$B$7:$B$56,0),13),"")</f>
        <v/>
      </c>
      <c r="N191" s="330" t="str">
        <f t="shared" si="3"/>
        <v/>
      </c>
      <c r="O191" s="323" t="str">
        <f>IF(I191=0,INDEX(団員,MATCH($C191,'NO 2'!$B$7:$B$56,0),5),"")</f>
        <v/>
      </c>
      <c r="P191" s="323" t="b">
        <f>IF(I191=0,IF(INDEX(団員,MATCH($C191,'NO 2'!$B$7:$B$56,0),6)="済","済",""))</f>
        <v>0</v>
      </c>
      <c r="Q191" s="331" t="str">
        <f>IF(I191=0,INDEX(団員,MATCH($C191,'NO 2'!$B$7:$B$56,0),7),"")</f>
        <v/>
      </c>
      <c r="R191" s="331" t="str">
        <f>IF(I191=0,INDEX(団員,MATCH($C191,'NO 2'!$B$7:$B$56,0),8),"")</f>
        <v/>
      </c>
      <c r="S191" s="332" t="str">
        <f>IF(I191=0,INDEX(団員,MATCH($C191,'NO 2'!$B$7:$B$56,0),11),"")</f>
        <v/>
      </c>
      <c r="T191"/>
      <c r="AA191" s="196" t="str">
        <f t="shared" si="10"/>
        <v>Ｄ42</v>
      </c>
      <c r="AB191" s="186" t="str">
        <f t="shared" si="11"/>
        <v/>
      </c>
      <c r="AC191" s="186" t="str">
        <f t="shared" si="12"/>
        <v/>
      </c>
      <c r="AD191" s="186" t="str">
        <f t="shared" si="13"/>
        <v/>
      </c>
      <c r="AE191" s="186" t="str">
        <f t="shared" si="14"/>
        <v/>
      </c>
      <c r="AF191" s="187" t="str">
        <f t="shared" si="15"/>
        <v/>
      </c>
    </row>
    <row r="192" spans="3:32" ht="16.5" hidden="1" customHeight="1" x14ac:dyDescent="0.15">
      <c r="C192" s="338" t="str">
        <f t="shared" si="4"/>
        <v>Ｄ43</v>
      </c>
      <c r="D192" s="302" t="str">
        <f t="shared" si="5"/>
        <v/>
      </c>
      <c r="E192" s="302" t="str">
        <f t="shared" si="6"/>
        <v/>
      </c>
      <c r="F192" s="302" t="str">
        <f t="shared" si="7"/>
        <v/>
      </c>
      <c r="G192" s="302" t="str">
        <f t="shared" si="8"/>
        <v/>
      </c>
      <c r="H192" s="303" t="str">
        <f t="shared" si="9"/>
        <v/>
      </c>
      <c r="I192" s="63">
        <f t="shared" si="2"/>
        <v>1</v>
      </c>
      <c r="J192" s="63">
        <v>43</v>
      </c>
      <c r="K192"/>
      <c r="L192"/>
      <c r="M192" s="329" t="str">
        <f>IF(I192=0,INDEX(団員,MATCH($C192,'NO 2'!$B$7:$B$56,0),13),"")</f>
        <v/>
      </c>
      <c r="N192" s="330" t="str">
        <f t="shared" si="3"/>
        <v/>
      </c>
      <c r="O192" s="323" t="str">
        <f>IF(I192=0,INDEX(団員,MATCH($C192,'NO 2'!$B$7:$B$56,0),5),"")</f>
        <v/>
      </c>
      <c r="P192" s="323" t="b">
        <f>IF(I192=0,IF(INDEX(団員,MATCH($C192,'NO 2'!$B$7:$B$56,0),6)="済","済",""))</f>
        <v>0</v>
      </c>
      <c r="Q192" s="331" t="str">
        <f>IF(I192=0,INDEX(団員,MATCH($C192,'NO 2'!$B$7:$B$56,0),7),"")</f>
        <v/>
      </c>
      <c r="R192" s="331" t="str">
        <f>IF(I192=0,INDEX(団員,MATCH($C192,'NO 2'!$B$7:$B$56,0),8),"")</f>
        <v/>
      </c>
      <c r="S192" s="332" t="str">
        <f>IF(I192=0,INDEX(団員,MATCH($C192,'NO 2'!$B$7:$B$56,0),11),"")</f>
        <v/>
      </c>
      <c r="T192"/>
      <c r="AA192" s="196" t="str">
        <f t="shared" si="10"/>
        <v>Ｄ43</v>
      </c>
      <c r="AB192" s="186" t="str">
        <f t="shared" si="11"/>
        <v/>
      </c>
      <c r="AC192" s="186" t="str">
        <f t="shared" si="12"/>
        <v/>
      </c>
      <c r="AD192" s="186" t="str">
        <f t="shared" si="13"/>
        <v/>
      </c>
      <c r="AE192" s="186" t="str">
        <f t="shared" si="14"/>
        <v/>
      </c>
      <c r="AF192" s="187" t="str">
        <f t="shared" si="15"/>
        <v/>
      </c>
    </row>
    <row r="193" spans="3:32" ht="10.5" hidden="1" customHeight="1" x14ac:dyDescent="0.15">
      <c r="C193" s="338" t="str">
        <f t="shared" si="4"/>
        <v>Ｄ44</v>
      </c>
      <c r="D193" s="302" t="str">
        <f t="shared" si="5"/>
        <v/>
      </c>
      <c r="E193" s="302" t="str">
        <f t="shared" si="6"/>
        <v/>
      </c>
      <c r="F193" s="302" t="str">
        <f t="shared" si="7"/>
        <v/>
      </c>
      <c r="G193" s="302" t="str">
        <f t="shared" si="8"/>
        <v/>
      </c>
      <c r="H193" s="303" t="str">
        <f t="shared" si="9"/>
        <v/>
      </c>
      <c r="I193" s="63">
        <f t="shared" si="2"/>
        <v>1</v>
      </c>
      <c r="J193" s="63">
        <v>44</v>
      </c>
      <c r="K193"/>
      <c r="L193"/>
      <c r="M193" s="329" t="str">
        <f>IF(I193=0,INDEX(団員,MATCH($C193,'NO 2'!$B$7:$B$56,0),13),"")</f>
        <v/>
      </c>
      <c r="N193" s="330" t="str">
        <f t="shared" si="3"/>
        <v/>
      </c>
      <c r="O193" s="323" t="str">
        <f>IF(I193=0,INDEX(団員,MATCH($C193,'NO 2'!$B$7:$B$56,0),5),"")</f>
        <v/>
      </c>
      <c r="P193" s="323" t="b">
        <f>IF(I193=0,IF(INDEX(団員,MATCH($C193,'NO 2'!$B$7:$B$56,0),6)="済","済",""))</f>
        <v>0</v>
      </c>
      <c r="Q193" s="331" t="str">
        <f>IF(I193=0,INDEX(団員,MATCH($C193,'NO 2'!$B$7:$B$56,0),7),"")</f>
        <v/>
      </c>
      <c r="R193" s="331" t="str">
        <f>IF(I193=0,INDEX(団員,MATCH($C193,'NO 2'!$B$7:$B$56,0),8),"")</f>
        <v/>
      </c>
      <c r="S193" s="332" t="str">
        <f>IF(I193=0,INDEX(団員,MATCH($C193,'NO 2'!$B$7:$B$56,0),11),"")</f>
        <v/>
      </c>
      <c r="T193"/>
      <c r="AA193" s="196" t="str">
        <f t="shared" si="10"/>
        <v>Ｄ44</v>
      </c>
      <c r="AB193" s="186" t="str">
        <f t="shared" si="11"/>
        <v/>
      </c>
      <c r="AC193" s="186" t="str">
        <f t="shared" si="12"/>
        <v/>
      </c>
      <c r="AD193" s="186" t="str">
        <f t="shared" si="13"/>
        <v/>
      </c>
      <c r="AE193" s="186" t="str">
        <f t="shared" si="14"/>
        <v/>
      </c>
      <c r="AF193" s="187" t="str">
        <f t="shared" si="15"/>
        <v/>
      </c>
    </row>
    <row r="194" spans="3:32" ht="12.75" hidden="1" customHeight="1" x14ac:dyDescent="0.15">
      <c r="C194" s="338" t="str">
        <f t="shared" si="4"/>
        <v>Ｄ45</v>
      </c>
      <c r="D194" s="302" t="str">
        <f t="shared" si="5"/>
        <v/>
      </c>
      <c r="E194" s="302" t="str">
        <f t="shared" si="6"/>
        <v/>
      </c>
      <c r="F194" s="302" t="str">
        <f t="shared" si="7"/>
        <v/>
      </c>
      <c r="G194" s="302" t="str">
        <f t="shared" si="8"/>
        <v/>
      </c>
      <c r="H194" s="303" t="str">
        <f t="shared" si="9"/>
        <v/>
      </c>
      <c r="I194" s="63">
        <f t="shared" si="2"/>
        <v>1</v>
      </c>
      <c r="J194" s="63">
        <v>45</v>
      </c>
      <c r="K194"/>
      <c r="L194"/>
      <c r="M194" s="329" t="str">
        <f>IF(I194=0,INDEX(団員,MATCH($C194,'NO 2'!$B$7:$B$56,0),13),"")</f>
        <v/>
      </c>
      <c r="N194" s="330" t="str">
        <f t="shared" si="3"/>
        <v/>
      </c>
      <c r="O194" s="323" t="str">
        <f>IF(I194=0,INDEX(団員,MATCH($C194,'NO 2'!$B$7:$B$56,0),5),"")</f>
        <v/>
      </c>
      <c r="P194" s="323" t="b">
        <f>IF(I194=0,IF(INDEX(団員,MATCH($C194,'NO 2'!$B$7:$B$56,0),6)="済","済",""))</f>
        <v>0</v>
      </c>
      <c r="Q194" s="331" t="str">
        <f>IF(I194=0,INDEX(団員,MATCH($C194,'NO 2'!$B$7:$B$56,0),7),"")</f>
        <v/>
      </c>
      <c r="R194" s="331" t="str">
        <f>IF(I194=0,INDEX(団員,MATCH($C194,'NO 2'!$B$7:$B$56,0),8),"")</f>
        <v/>
      </c>
      <c r="S194" s="332" t="str">
        <f>IF(I194=0,INDEX(団員,MATCH($C194,'NO 2'!$B$7:$B$56,0),11),"")</f>
        <v/>
      </c>
      <c r="T194"/>
      <c r="AA194" s="196" t="str">
        <f t="shared" si="10"/>
        <v>Ｄ45</v>
      </c>
      <c r="AB194" s="186" t="str">
        <f t="shared" si="11"/>
        <v/>
      </c>
      <c r="AC194" s="186" t="str">
        <f t="shared" si="12"/>
        <v/>
      </c>
      <c r="AD194" s="186" t="str">
        <f t="shared" si="13"/>
        <v/>
      </c>
      <c r="AE194" s="186" t="str">
        <f t="shared" si="14"/>
        <v/>
      </c>
      <c r="AF194" s="187" t="str">
        <f t="shared" si="15"/>
        <v/>
      </c>
    </row>
    <row r="195" spans="3:32" ht="11.25" hidden="1" customHeight="1" x14ac:dyDescent="0.15">
      <c r="C195" s="338" t="str">
        <f t="shared" si="4"/>
        <v>Ｄ46</v>
      </c>
      <c r="D195" s="302" t="str">
        <f t="shared" si="5"/>
        <v/>
      </c>
      <c r="E195" s="302" t="str">
        <f t="shared" si="6"/>
        <v/>
      </c>
      <c r="F195" s="302" t="str">
        <f t="shared" si="7"/>
        <v/>
      </c>
      <c r="G195" s="302" t="str">
        <f t="shared" si="8"/>
        <v/>
      </c>
      <c r="H195" s="303" t="str">
        <f t="shared" si="9"/>
        <v/>
      </c>
      <c r="I195" s="63">
        <f t="shared" si="2"/>
        <v>1</v>
      </c>
      <c r="J195" s="63">
        <v>46</v>
      </c>
      <c r="K195"/>
      <c r="L195"/>
      <c r="M195" s="329" t="str">
        <f>IF(I195=0,INDEX(団員,MATCH($C195,'NO 2'!$B$7:$B$56,0),13),"")</f>
        <v/>
      </c>
      <c r="N195" s="330" t="str">
        <f t="shared" si="3"/>
        <v/>
      </c>
      <c r="O195" s="323" t="str">
        <f>IF(I195=0,INDEX(団員,MATCH($C195,'NO 2'!$B$7:$B$56,0),5),"")</f>
        <v/>
      </c>
      <c r="P195" s="323" t="b">
        <f>IF(I195=0,IF(INDEX(団員,MATCH($C195,'NO 2'!$B$7:$B$56,0),6)="済","済",""))</f>
        <v>0</v>
      </c>
      <c r="Q195" s="331" t="str">
        <f>IF(I195=0,INDEX(団員,MATCH($C195,'NO 2'!$B$7:$B$56,0),7),"")</f>
        <v/>
      </c>
      <c r="R195" s="331" t="str">
        <f>IF(I195=0,INDEX(団員,MATCH($C195,'NO 2'!$B$7:$B$56,0),8),"")</f>
        <v/>
      </c>
      <c r="S195" s="332" t="str">
        <f>IF(I195=0,INDEX(団員,MATCH($C195,'NO 2'!$B$7:$B$56,0),11),"")</f>
        <v/>
      </c>
      <c r="T195"/>
      <c r="AA195" s="196" t="str">
        <f t="shared" si="10"/>
        <v>Ｄ46</v>
      </c>
      <c r="AB195" s="186" t="str">
        <f t="shared" si="11"/>
        <v/>
      </c>
      <c r="AC195" s="186" t="str">
        <f t="shared" si="12"/>
        <v/>
      </c>
      <c r="AD195" s="186" t="str">
        <f t="shared" si="13"/>
        <v/>
      </c>
      <c r="AE195" s="186" t="str">
        <f t="shared" si="14"/>
        <v/>
      </c>
      <c r="AF195" s="187" t="str">
        <f t="shared" si="15"/>
        <v/>
      </c>
    </row>
    <row r="196" spans="3:32" ht="13.5" hidden="1" customHeight="1" x14ac:dyDescent="0.15">
      <c r="C196" s="338" t="str">
        <f t="shared" si="4"/>
        <v>Ｄ47</v>
      </c>
      <c r="D196" s="302" t="str">
        <f t="shared" si="5"/>
        <v/>
      </c>
      <c r="E196" s="302" t="str">
        <f t="shared" si="6"/>
        <v/>
      </c>
      <c r="F196" s="302" t="str">
        <f t="shared" si="7"/>
        <v/>
      </c>
      <c r="G196" s="302" t="str">
        <f t="shared" si="8"/>
        <v/>
      </c>
      <c r="H196" s="303" t="str">
        <f t="shared" si="9"/>
        <v/>
      </c>
      <c r="I196" s="63">
        <f t="shared" si="2"/>
        <v>1</v>
      </c>
      <c r="J196" s="63">
        <v>47</v>
      </c>
      <c r="K196"/>
      <c r="L196"/>
      <c r="M196" s="329" t="str">
        <f>IF(I196=0,INDEX(団員,MATCH($C196,'NO 2'!$B$7:$B$56,0),13),"")</f>
        <v/>
      </c>
      <c r="N196" s="330" t="str">
        <f t="shared" si="3"/>
        <v/>
      </c>
      <c r="O196" s="323" t="str">
        <f>IF(I196=0,INDEX(団員,MATCH($C196,'NO 2'!$B$7:$B$56,0),5),"")</f>
        <v/>
      </c>
      <c r="P196" s="323" t="b">
        <f>IF(I196=0,IF(INDEX(団員,MATCH($C196,'NO 2'!$B$7:$B$56,0),6)="済","済",""))</f>
        <v>0</v>
      </c>
      <c r="Q196" s="331" t="str">
        <f>IF(I196=0,INDEX(団員,MATCH($C196,'NO 2'!$B$7:$B$56,0),7),"")</f>
        <v/>
      </c>
      <c r="R196" s="331" t="str">
        <f>IF(I196=0,INDEX(団員,MATCH($C196,'NO 2'!$B$7:$B$56,0),8),"")</f>
        <v/>
      </c>
      <c r="S196" s="332" t="str">
        <f>IF(I196=0,INDEX(団員,MATCH($C196,'NO 2'!$B$7:$B$56,0),11),"")</f>
        <v/>
      </c>
      <c r="T196"/>
      <c r="AA196" s="196" t="str">
        <f t="shared" si="10"/>
        <v>Ｄ47</v>
      </c>
      <c r="AB196" s="186" t="str">
        <f t="shared" si="11"/>
        <v/>
      </c>
      <c r="AC196" s="186" t="str">
        <f t="shared" si="12"/>
        <v/>
      </c>
      <c r="AD196" s="186" t="str">
        <f t="shared" si="13"/>
        <v/>
      </c>
      <c r="AE196" s="186" t="str">
        <f t="shared" si="14"/>
        <v/>
      </c>
      <c r="AF196" s="187" t="str">
        <f t="shared" si="15"/>
        <v/>
      </c>
    </row>
    <row r="197" spans="3:32" ht="23.25" hidden="1" customHeight="1" x14ac:dyDescent="0.15">
      <c r="C197" s="338" t="str">
        <f t="shared" si="4"/>
        <v>Ｄ48</v>
      </c>
      <c r="D197" s="302" t="str">
        <f t="shared" si="5"/>
        <v/>
      </c>
      <c r="E197" s="302" t="str">
        <f t="shared" si="6"/>
        <v/>
      </c>
      <c r="F197" s="302" t="str">
        <f t="shared" si="7"/>
        <v/>
      </c>
      <c r="G197" s="302" t="str">
        <f t="shared" si="8"/>
        <v/>
      </c>
      <c r="H197" s="303" t="str">
        <f t="shared" si="9"/>
        <v/>
      </c>
      <c r="I197" s="63">
        <f t="shared" si="2"/>
        <v>1</v>
      </c>
      <c r="J197" s="63">
        <v>48</v>
      </c>
      <c r="K197"/>
      <c r="L197"/>
      <c r="M197" s="329" t="str">
        <f>IF(I197=0,INDEX(団員,MATCH($C197,'NO 2'!$B$7:$B$56,0),13),"")</f>
        <v/>
      </c>
      <c r="N197" s="330" t="str">
        <f t="shared" si="3"/>
        <v/>
      </c>
      <c r="O197" s="323" t="str">
        <f>IF(I197=0,INDEX(団員,MATCH($C197,'NO 2'!$B$7:$B$56,0),5),"")</f>
        <v/>
      </c>
      <c r="P197" s="323" t="b">
        <f>IF(I197=0,IF(INDEX(団員,MATCH($C197,'NO 2'!$B$7:$B$56,0),6)="済","済",""))</f>
        <v>0</v>
      </c>
      <c r="Q197" s="331" t="str">
        <f>IF(I197=0,INDEX(団員,MATCH($C197,'NO 2'!$B$7:$B$56,0),7),"")</f>
        <v/>
      </c>
      <c r="R197" s="331" t="str">
        <f>IF(I197=0,INDEX(団員,MATCH($C197,'NO 2'!$B$7:$B$56,0),8),"")</f>
        <v/>
      </c>
      <c r="S197" s="332" t="str">
        <f>IF(I197=0,INDEX(団員,MATCH($C197,'NO 2'!$B$7:$B$56,0),11),"")</f>
        <v/>
      </c>
      <c r="T197"/>
      <c r="AA197" s="196" t="str">
        <f t="shared" si="10"/>
        <v>Ｄ48</v>
      </c>
      <c r="AB197" s="186" t="str">
        <f t="shared" si="11"/>
        <v/>
      </c>
      <c r="AC197" s="186" t="str">
        <f t="shared" si="12"/>
        <v/>
      </c>
      <c r="AD197" s="186" t="str">
        <f t="shared" si="13"/>
        <v/>
      </c>
      <c r="AE197" s="186" t="str">
        <f t="shared" si="14"/>
        <v/>
      </c>
      <c r="AF197" s="187" t="str">
        <f t="shared" si="15"/>
        <v/>
      </c>
    </row>
    <row r="198" spans="3:32" ht="15" hidden="1" customHeight="1" x14ac:dyDescent="0.15">
      <c r="C198" s="338" t="str">
        <f t="shared" si="4"/>
        <v>Ｄ49</v>
      </c>
      <c r="D198" s="302" t="str">
        <f t="shared" si="5"/>
        <v/>
      </c>
      <c r="E198" s="302" t="str">
        <f t="shared" si="6"/>
        <v/>
      </c>
      <c r="F198" s="302" t="str">
        <f t="shared" si="7"/>
        <v/>
      </c>
      <c r="G198" s="302" t="str">
        <f t="shared" si="8"/>
        <v/>
      </c>
      <c r="H198" s="303" t="str">
        <f t="shared" si="9"/>
        <v/>
      </c>
      <c r="I198" s="63">
        <f t="shared" si="2"/>
        <v>1</v>
      </c>
      <c r="J198" s="63">
        <v>49</v>
      </c>
      <c r="K198"/>
      <c r="L198"/>
      <c r="M198" s="329" t="str">
        <f>IF(I198=0,INDEX(団員,MATCH($C198,'NO 2'!$B$7:$B$56,0),13),"")</f>
        <v/>
      </c>
      <c r="N198" s="330" t="str">
        <f t="shared" si="3"/>
        <v/>
      </c>
      <c r="O198" s="323" t="str">
        <f>IF(I198=0,INDEX(団員,MATCH($C198,'NO 2'!$B$7:$B$56,0),5),"")</f>
        <v/>
      </c>
      <c r="P198" s="323" t="b">
        <f>IF(I198=0,IF(INDEX(団員,MATCH($C198,'NO 2'!$B$7:$B$56,0),6)="済","済",""))</f>
        <v>0</v>
      </c>
      <c r="Q198" s="331" t="str">
        <f>IF(I198=0,INDEX(団員,MATCH($C198,'NO 2'!$B$7:$B$56,0),7),"")</f>
        <v/>
      </c>
      <c r="R198" s="331" t="str">
        <f>IF(I198=0,INDEX(団員,MATCH($C198,'NO 2'!$B$7:$B$56,0),8),"")</f>
        <v/>
      </c>
      <c r="S198" s="332" t="str">
        <f>IF(I198=0,INDEX(団員,MATCH($C198,'NO 2'!$B$7:$B$56,0),11),"")</f>
        <v/>
      </c>
      <c r="T198"/>
      <c r="AA198" s="196" t="str">
        <f t="shared" si="10"/>
        <v>Ｄ49</v>
      </c>
      <c r="AB198" s="186" t="str">
        <f t="shared" si="11"/>
        <v/>
      </c>
      <c r="AC198" s="186" t="str">
        <f t="shared" si="12"/>
        <v/>
      </c>
      <c r="AD198" s="186" t="str">
        <f t="shared" si="13"/>
        <v/>
      </c>
      <c r="AE198" s="186" t="str">
        <f t="shared" si="14"/>
        <v/>
      </c>
      <c r="AF198" s="187" t="str">
        <f t="shared" si="15"/>
        <v/>
      </c>
    </row>
    <row r="199" spans="3:32" ht="12" hidden="1" customHeight="1" x14ac:dyDescent="0.15">
      <c r="C199" s="339" t="str">
        <f t="shared" si="4"/>
        <v>Ｄ50</v>
      </c>
      <c r="D199" s="306" t="str">
        <f t="shared" si="5"/>
        <v/>
      </c>
      <c r="E199" s="306" t="str">
        <f t="shared" si="6"/>
        <v/>
      </c>
      <c r="F199" s="306" t="str">
        <f t="shared" si="7"/>
        <v/>
      </c>
      <c r="G199" s="306" t="str">
        <f t="shared" si="8"/>
        <v/>
      </c>
      <c r="H199" s="307" t="str">
        <f t="shared" si="9"/>
        <v/>
      </c>
      <c r="I199" s="63">
        <f t="shared" si="2"/>
        <v>1</v>
      </c>
      <c r="J199" s="63">
        <v>50</v>
      </c>
      <c r="K199"/>
      <c r="L199"/>
      <c r="M199" s="333" t="str">
        <f>IF(I199=0,INDEX(団員,MATCH($C199,'NO 2'!$B$7:$B$56,0),13),"")</f>
        <v/>
      </c>
      <c r="N199" s="334" t="str">
        <f t="shared" si="3"/>
        <v/>
      </c>
      <c r="O199" s="335" t="str">
        <f>IF(I199=0,INDEX(団員,MATCH($C199,'NO 2'!$B$7:$B$56,0),5),"")</f>
        <v/>
      </c>
      <c r="P199" s="335" t="b">
        <f>IF(I199=0,IF(INDEX(団員,MATCH($C199,'NO 2'!$B$7:$B$56,0),6)="済","済",""))</f>
        <v>0</v>
      </c>
      <c r="Q199" s="336" t="str">
        <f>IF(I199=0,INDEX(団員,MATCH($C199,'NO 2'!$B$7:$B$56,0),7),"")</f>
        <v/>
      </c>
      <c r="R199" s="336" t="str">
        <f>IF(I199=0,INDEX(団員,MATCH($C199,'NO 2'!$B$7:$B$56,0),8),"")</f>
        <v/>
      </c>
      <c r="S199" s="337" t="str">
        <f>IF(I199=0,INDEX(団員,MATCH($C199,'NO 2'!$B$7:$B$56,0),11),"")</f>
        <v/>
      </c>
      <c r="T199"/>
      <c r="AA199" s="196" t="str">
        <f t="shared" si="10"/>
        <v>Ｄ50</v>
      </c>
      <c r="AB199" s="186" t="str">
        <f t="shared" si="11"/>
        <v/>
      </c>
      <c r="AC199" s="186" t="str">
        <f t="shared" si="12"/>
        <v/>
      </c>
      <c r="AD199" s="186" t="str">
        <f t="shared" si="13"/>
        <v/>
      </c>
      <c r="AE199" s="186" t="str">
        <f t="shared" si="14"/>
        <v/>
      </c>
      <c r="AF199" s="187" t="str">
        <f t="shared" si="15"/>
        <v/>
      </c>
    </row>
    <row r="200" spans="3:32" ht="13.5" hidden="1" customHeight="1" x14ac:dyDescent="0.15">
      <c r="C200"/>
      <c r="D200"/>
      <c r="E200"/>
      <c r="F200"/>
      <c r="G200"/>
      <c r="H200"/>
      <c r="I200"/>
      <c r="J200"/>
      <c r="K200"/>
      <c r="L200"/>
      <c r="M200"/>
      <c r="N200"/>
      <c r="O200"/>
      <c r="P200"/>
      <c r="Q200"/>
      <c r="R200"/>
      <c r="S200"/>
      <c r="T200"/>
    </row>
    <row r="201" spans="3:32" ht="18" customHeight="1" x14ac:dyDescent="0.15">
      <c r="I201"/>
    </row>
    <row r="210" spans="3:9" ht="18" customHeight="1" x14ac:dyDescent="0.15">
      <c r="C210"/>
      <c r="D210"/>
      <c r="E210"/>
      <c r="F210"/>
      <c r="G210"/>
      <c r="H210"/>
      <c r="I210"/>
    </row>
    <row r="211" spans="3:9" ht="18" customHeight="1" x14ac:dyDescent="0.15">
      <c r="C211"/>
      <c r="D211"/>
      <c r="E211"/>
      <c r="F211"/>
      <c r="G211"/>
      <c r="H211"/>
      <c r="I211"/>
    </row>
    <row r="212" spans="3:9" ht="18" customHeight="1" x14ac:dyDescent="0.15">
      <c r="C212"/>
      <c r="D212"/>
      <c r="E212"/>
      <c r="F212"/>
      <c r="G212"/>
      <c r="H212"/>
      <c r="I212"/>
    </row>
    <row r="220" spans="3:9" ht="18" customHeight="1" x14ac:dyDescent="0.15">
      <c r="C220"/>
      <c r="D220"/>
      <c r="E220"/>
      <c r="F220"/>
      <c r="G220"/>
      <c r="H220"/>
    </row>
    <row r="221" spans="3:9" ht="18" customHeight="1" x14ac:dyDescent="0.15">
      <c r="C221"/>
      <c r="D221"/>
      <c r="E221"/>
      <c r="F221"/>
      <c r="G221"/>
      <c r="H221"/>
    </row>
    <row r="222" spans="3:9" ht="18" customHeight="1" x14ac:dyDescent="0.15">
      <c r="C222"/>
      <c r="D222"/>
      <c r="E222"/>
      <c r="F222"/>
      <c r="G222"/>
      <c r="H222"/>
    </row>
    <row r="223" spans="3:9" ht="18" customHeight="1" x14ac:dyDescent="0.15">
      <c r="C223"/>
      <c r="D223"/>
      <c r="E223"/>
      <c r="F223"/>
      <c r="G223"/>
      <c r="H223"/>
    </row>
    <row r="224" spans="3:9" ht="18" customHeight="1" x14ac:dyDescent="0.15">
      <c r="C224"/>
      <c r="D224"/>
      <c r="E224"/>
      <c r="F224"/>
      <c r="G224"/>
      <c r="H224"/>
    </row>
    <row r="225" spans="3:8" ht="18" customHeight="1" x14ac:dyDescent="0.15">
      <c r="C225"/>
      <c r="D225"/>
      <c r="E225"/>
      <c r="F225"/>
      <c r="G225"/>
      <c r="H225"/>
    </row>
    <row r="226" spans="3:8" ht="18" customHeight="1" x14ac:dyDescent="0.15">
      <c r="C226"/>
      <c r="D226"/>
      <c r="E226"/>
      <c r="F226"/>
      <c r="G226"/>
      <c r="H226"/>
    </row>
    <row r="227" spans="3:8" ht="18" customHeight="1" x14ac:dyDescent="0.15">
      <c r="C227"/>
      <c r="D227"/>
      <c r="E227"/>
      <c r="F227"/>
      <c r="G227"/>
      <c r="H227"/>
    </row>
    <row r="228" spans="3:8" ht="18" customHeight="1" x14ac:dyDescent="0.15">
      <c r="C228"/>
      <c r="D228"/>
      <c r="E228"/>
      <c r="F228"/>
      <c r="G228"/>
      <c r="H228"/>
    </row>
    <row r="229" spans="3:8" ht="18" customHeight="1" x14ac:dyDescent="0.15">
      <c r="C229"/>
      <c r="D229"/>
      <c r="E229"/>
      <c r="F229"/>
      <c r="G229"/>
      <c r="H229"/>
    </row>
    <row r="230" spans="3:8" ht="18" customHeight="1" x14ac:dyDescent="0.15">
      <c r="C230"/>
      <c r="D230"/>
      <c r="E230"/>
      <c r="F230"/>
      <c r="G230"/>
      <c r="H230"/>
    </row>
    <row r="231" spans="3:8" ht="18" customHeight="1" x14ac:dyDescent="0.15">
      <c r="C231"/>
      <c r="D231"/>
      <c r="E231"/>
      <c r="F231"/>
      <c r="G231"/>
      <c r="H231"/>
    </row>
    <row r="232" spans="3:8" ht="18" customHeight="1" x14ac:dyDescent="0.15">
      <c r="C232"/>
      <c r="D232"/>
      <c r="E232"/>
      <c r="F232"/>
      <c r="G232"/>
      <c r="H232"/>
    </row>
    <row r="233" spans="3:8" ht="18" customHeight="1" x14ac:dyDescent="0.15">
      <c r="C233"/>
      <c r="D233"/>
      <c r="E233"/>
      <c r="F233"/>
      <c r="G233"/>
      <c r="H233"/>
    </row>
    <row r="234" spans="3:8" ht="18" customHeight="1" x14ac:dyDescent="0.15">
      <c r="C234"/>
      <c r="D234"/>
      <c r="E234"/>
      <c r="F234"/>
      <c r="G234"/>
      <c r="H234"/>
    </row>
    <row r="235" spans="3:8" ht="18" customHeight="1" x14ac:dyDescent="0.15">
      <c r="C235"/>
      <c r="D235"/>
      <c r="E235"/>
      <c r="F235"/>
      <c r="G235"/>
      <c r="H235"/>
    </row>
    <row r="236" spans="3:8" ht="18" customHeight="1" x14ac:dyDescent="0.15">
      <c r="C236"/>
      <c r="D236"/>
      <c r="E236"/>
      <c r="F236"/>
      <c r="G236"/>
      <c r="H236"/>
    </row>
    <row r="237" spans="3:8" ht="18" customHeight="1" x14ac:dyDescent="0.15">
      <c r="C237"/>
      <c r="D237"/>
      <c r="E237"/>
      <c r="F237"/>
      <c r="G237"/>
      <c r="H237"/>
    </row>
    <row r="238" spans="3:8" ht="18" customHeight="1" x14ac:dyDescent="0.15">
      <c r="C238"/>
      <c r="D238"/>
      <c r="E238"/>
      <c r="F238"/>
      <c r="G238"/>
      <c r="H238"/>
    </row>
    <row r="239" spans="3:8" ht="18" customHeight="1" x14ac:dyDescent="0.15">
      <c r="C239"/>
      <c r="D239"/>
      <c r="E239"/>
      <c r="F239"/>
      <c r="G239"/>
      <c r="H239"/>
    </row>
    <row r="240" spans="3:8" ht="18" customHeight="1" x14ac:dyDescent="0.15">
      <c r="C240"/>
      <c r="D240"/>
      <c r="E240"/>
      <c r="F240"/>
      <c r="G240"/>
      <c r="H240"/>
    </row>
    <row r="241" spans="3:8" ht="18" customHeight="1" x14ac:dyDescent="0.15">
      <c r="C241"/>
      <c r="D241"/>
      <c r="E241"/>
      <c r="F241"/>
      <c r="G241"/>
      <c r="H241"/>
    </row>
    <row r="242" spans="3:8" ht="18" customHeight="1" x14ac:dyDescent="0.15">
      <c r="C242"/>
      <c r="D242"/>
      <c r="E242"/>
      <c r="F242"/>
      <c r="G242"/>
      <c r="H242"/>
    </row>
    <row r="243" spans="3:8" ht="18" customHeight="1" x14ac:dyDescent="0.15">
      <c r="C243"/>
      <c r="D243"/>
      <c r="E243"/>
      <c r="F243"/>
      <c r="G243"/>
      <c r="H243"/>
    </row>
    <row r="244" spans="3:8" ht="18" customHeight="1" x14ac:dyDescent="0.15">
      <c r="C244"/>
      <c r="D244"/>
      <c r="E244"/>
      <c r="F244"/>
      <c r="G244"/>
      <c r="H244"/>
    </row>
    <row r="245" spans="3:8" ht="18" customHeight="1" x14ac:dyDescent="0.15">
      <c r="C245"/>
      <c r="D245"/>
      <c r="E245"/>
      <c r="F245"/>
      <c r="G245"/>
      <c r="H245"/>
    </row>
    <row r="246" spans="3:8" ht="18" customHeight="1" x14ac:dyDescent="0.15">
      <c r="C246"/>
      <c r="D246"/>
      <c r="E246"/>
      <c r="F246"/>
      <c r="G246"/>
      <c r="H246"/>
    </row>
    <row r="247" spans="3:8" ht="18" customHeight="1" x14ac:dyDescent="0.15">
      <c r="C247"/>
      <c r="D247"/>
      <c r="E247"/>
      <c r="F247"/>
      <c r="G247"/>
      <c r="H247"/>
    </row>
    <row r="248" spans="3:8" ht="18" customHeight="1" x14ac:dyDescent="0.15">
      <c r="C248"/>
      <c r="D248"/>
      <c r="E248"/>
      <c r="F248"/>
      <c r="G248"/>
      <c r="H248"/>
    </row>
    <row r="249" spans="3:8" ht="18" customHeight="1" x14ac:dyDescent="0.15">
      <c r="C249"/>
      <c r="D249"/>
      <c r="E249"/>
      <c r="F249"/>
      <c r="G249"/>
      <c r="H249"/>
    </row>
    <row r="250" spans="3:8" ht="18" customHeight="1" x14ac:dyDescent="0.15">
      <c r="C250"/>
      <c r="D250"/>
      <c r="E250"/>
      <c r="F250"/>
      <c r="G250"/>
      <c r="H250"/>
    </row>
    <row r="251" spans="3:8" ht="18" customHeight="1" x14ac:dyDescent="0.15">
      <c r="C251"/>
      <c r="D251"/>
      <c r="E251"/>
      <c r="F251"/>
      <c r="G251"/>
      <c r="H251"/>
    </row>
    <row r="252" spans="3:8" ht="18" customHeight="1" x14ac:dyDescent="0.15">
      <c r="C252"/>
      <c r="D252"/>
      <c r="E252"/>
      <c r="F252"/>
      <c r="G252"/>
      <c r="H252"/>
    </row>
    <row r="253" spans="3:8" ht="18" customHeight="1" x14ac:dyDescent="0.15">
      <c r="C253"/>
      <c r="D253"/>
      <c r="E253"/>
      <c r="F253"/>
      <c r="G253"/>
      <c r="H253"/>
    </row>
    <row r="254" spans="3:8" ht="18" customHeight="1" x14ac:dyDescent="0.15">
      <c r="C254"/>
      <c r="D254"/>
      <c r="E254"/>
      <c r="F254"/>
      <c r="G254"/>
      <c r="H254"/>
    </row>
    <row r="255" spans="3:8" ht="18" customHeight="1" x14ac:dyDescent="0.15">
      <c r="C255"/>
      <c r="D255"/>
      <c r="E255"/>
      <c r="F255"/>
      <c r="G255"/>
      <c r="H255"/>
    </row>
    <row r="256" spans="3:8" ht="18" customHeight="1" x14ac:dyDescent="0.15">
      <c r="C256"/>
      <c r="D256"/>
      <c r="E256"/>
      <c r="F256"/>
      <c r="G256"/>
      <c r="H256"/>
    </row>
    <row r="257" spans="3:8" ht="18" customHeight="1" x14ac:dyDescent="0.15">
      <c r="C257"/>
      <c r="D257"/>
      <c r="E257"/>
      <c r="F257"/>
      <c r="G257"/>
      <c r="H257"/>
    </row>
    <row r="258" spans="3:8" ht="18" customHeight="1" x14ac:dyDescent="0.15">
      <c r="C258"/>
      <c r="D258"/>
      <c r="E258"/>
      <c r="F258"/>
      <c r="G258"/>
      <c r="H258"/>
    </row>
    <row r="259" spans="3:8" ht="18" customHeight="1" x14ac:dyDescent="0.15">
      <c r="C259"/>
      <c r="D259"/>
      <c r="E259"/>
      <c r="F259"/>
      <c r="G259"/>
      <c r="H259"/>
    </row>
    <row r="260" spans="3:8" ht="18" customHeight="1" x14ac:dyDescent="0.15">
      <c r="C260"/>
      <c r="D260"/>
      <c r="E260"/>
      <c r="F260"/>
      <c r="G260"/>
      <c r="H260"/>
    </row>
    <row r="261" spans="3:8" ht="18" customHeight="1" x14ac:dyDescent="0.15">
      <c r="C261"/>
      <c r="D261"/>
      <c r="E261"/>
      <c r="F261"/>
      <c r="G261"/>
      <c r="H261"/>
    </row>
    <row r="262" spans="3:8" ht="18" customHeight="1" x14ac:dyDescent="0.15">
      <c r="C262"/>
      <c r="D262"/>
      <c r="E262"/>
      <c r="F262"/>
      <c r="G262"/>
      <c r="H262"/>
    </row>
    <row r="263" spans="3:8" ht="18" customHeight="1" x14ac:dyDescent="0.15">
      <c r="C263"/>
      <c r="D263"/>
      <c r="E263"/>
      <c r="F263"/>
      <c r="G263"/>
      <c r="H263"/>
    </row>
    <row r="264" spans="3:8" ht="18" customHeight="1" x14ac:dyDescent="0.15">
      <c r="C264"/>
      <c r="D264"/>
      <c r="E264"/>
      <c r="F264"/>
      <c r="G264"/>
      <c r="H264"/>
    </row>
    <row r="265" spans="3:8" ht="18" customHeight="1" x14ac:dyDescent="0.15">
      <c r="C265"/>
      <c r="D265"/>
      <c r="E265"/>
      <c r="F265"/>
      <c r="G265"/>
      <c r="H265"/>
    </row>
    <row r="266" spans="3:8" ht="18" customHeight="1" x14ac:dyDescent="0.15">
      <c r="C266"/>
      <c r="D266"/>
      <c r="E266"/>
      <c r="F266"/>
      <c r="G266"/>
      <c r="H266"/>
    </row>
    <row r="267" spans="3:8" ht="18" customHeight="1" x14ac:dyDescent="0.15">
      <c r="C267"/>
      <c r="D267"/>
      <c r="E267"/>
      <c r="F267"/>
      <c r="G267"/>
      <c r="H267"/>
    </row>
    <row r="268" spans="3:8" ht="18" customHeight="1" x14ac:dyDescent="0.15">
      <c r="C268"/>
      <c r="D268"/>
      <c r="E268"/>
      <c r="F268"/>
      <c r="G268"/>
      <c r="H268"/>
    </row>
    <row r="269" spans="3:8" ht="18" customHeight="1" x14ac:dyDescent="0.15">
      <c r="C269"/>
      <c r="D269"/>
      <c r="E269"/>
      <c r="F269"/>
      <c r="G269"/>
      <c r="H269"/>
    </row>
  </sheetData>
  <sheetProtection sheet="1" objects="1" scenarios="1" selectLockedCells="1"/>
  <sortState xmlns:xlrd2="http://schemas.microsoft.com/office/spreadsheetml/2017/richdata2" ref="B5:I54">
    <sortCondition ref="B5"/>
    <sortCondition ref="H5"/>
  </sortState>
  <mergeCells count="6">
    <mergeCell ref="C1:E1"/>
    <mergeCell ref="N4:O4"/>
    <mergeCell ref="F1:H1"/>
    <mergeCell ref="L19:O19"/>
    <mergeCell ref="C2:F2"/>
    <mergeCell ref="G2:H2"/>
  </mergeCells>
  <phoneticPr fontId="2"/>
  <conditionalFormatting sqref="C5:H54">
    <cfRule type="expression" dxfId="9" priority="1" stopIfTrue="1">
      <formula>AND($E5&lt;&gt;"",$F5&lt;&gt;"",$G5&lt;&gt;"",$H5&lt;&gt;"")</formula>
    </cfRule>
  </conditionalFormatting>
  <dataValidations count="3">
    <dataValidation imeMode="off" allowBlank="1" showInputMessage="1" showErrorMessage="1" sqref="N4:O4 G5:G54" xr:uid="{00000000-0002-0000-0300-000000000000}"/>
    <dataValidation type="list" imeMode="hiragana" allowBlank="1" showInputMessage="1" showErrorMessage="1" sqref="F5:F54" xr:uid="{00000000-0002-0000-0300-000001000000}">
      <formula1>$AC$9:$AC$12</formula1>
    </dataValidation>
    <dataValidation type="list" allowBlank="1" showInputMessage="1" showErrorMessage="1" sqref="H5:H54" xr:uid="{00000000-0002-0000-0300-000002000000}">
      <formula1>$AC$3</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L162"/>
  <sheetViews>
    <sheetView zoomScaleNormal="100" workbookViewId="0">
      <selection activeCell="AY8" sqref="AY8:BA8"/>
    </sheetView>
  </sheetViews>
  <sheetFormatPr defaultRowHeight="13.5" x14ac:dyDescent="0.15"/>
  <cols>
    <col min="1" max="2" width="1.875" customWidth="1"/>
    <col min="3" max="3" width="1.375" customWidth="1"/>
    <col min="4" max="5" width="1.875" customWidth="1"/>
    <col min="6" max="6" width="1.375" customWidth="1"/>
    <col min="7" max="7" width="3" customWidth="1"/>
    <col min="8" max="8" width="0.75" customWidth="1"/>
    <col min="9" max="40" width="1.875" customWidth="1"/>
    <col min="41" max="41" width="1.375" customWidth="1"/>
    <col min="42" max="47" width="1.875" customWidth="1"/>
    <col min="48" max="48" width="1.375" customWidth="1"/>
    <col min="49" max="50" width="3" customWidth="1"/>
    <col min="51" max="51" width="13.5" customWidth="1"/>
    <col min="52" max="52" width="5.5" customWidth="1"/>
    <col min="53" max="53" width="11.125" customWidth="1"/>
    <col min="56" max="56" width="8.75" customWidth="1"/>
    <col min="57" max="57" width="3.875" hidden="1" customWidth="1"/>
    <col min="65" max="113" width="8.875" customWidth="1"/>
  </cols>
  <sheetData>
    <row r="1" spans="1:57" ht="24" customHeight="1" x14ac:dyDescent="0.15">
      <c r="F1" s="637" t="s">
        <v>63</v>
      </c>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R1" s="354"/>
      <c r="AS1" s="354"/>
      <c r="AT1" s="354"/>
      <c r="AU1" s="354"/>
      <c r="AV1" s="354"/>
      <c r="AY1" s="355" t="s">
        <v>479</v>
      </c>
    </row>
    <row r="2" spans="1:57" ht="13.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AC2" s="75"/>
      <c r="AD2" s="75"/>
      <c r="AE2" s="75"/>
      <c r="AF2" s="75"/>
      <c r="AG2" s="75"/>
      <c r="AH2" s="75"/>
      <c r="AI2" s="75"/>
      <c r="AJ2" s="75"/>
      <c r="AK2" s="624" t="str">
        <f>IF(県登録作成!N4="","",県登録作成!N4)</f>
        <v/>
      </c>
      <c r="AL2" s="624"/>
      <c r="AM2" s="624"/>
      <c r="AN2" s="624"/>
      <c r="AO2" s="624"/>
      <c r="AP2" s="624"/>
      <c r="AQ2" s="624"/>
      <c r="AR2" s="624"/>
      <c r="AS2" s="624"/>
      <c r="AT2" s="624"/>
      <c r="AU2" s="624"/>
      <c r="AV2" s="624"/>
      <c r="AW2" s="76"/>
    </row>
    <row r="3" spans="1:57" ht="2.25" customHeight="1" thickBot="1" x14ac:dyDescent="0.2">
      <c r="A3" s="74"/>
      <c r="B3" s="74"/>
      <c r="C3" s="74"/>
      <c r="D3" s="74"/>
      <c r="E3" s="74"/>
      <c r="F3" s="74"/>
      <c r="G3" s="74"/>
      <c r="H3" s="74"/>
      <c r="I3" s="74"/>
      <c r="J3" s="74"/>
      <c r="K3" s="74"/>
      <c r="L3" s="74"/>
      <c r="M3" s="74"/>
      <c r="N3" s="74"/>
      <c r="O3" s="74"/>
      <c r="P3" s="74"/>
      <c r="Q3" s="74"/>
      <c r="R3" s="74"/>
      <c r="S3" s="74"/>
      <c r="T3" s="74"/>
      <c r="U3" s="74"/>
      <c r="V3" s="74"/>
      <c r="W3" s="74"/>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Y3" s="78"/>
      <c r="AZ3" s="79"/>
      <c r="BA3" s="80"/>
    </row>
    <row r="4" spans="1:57" ht="13.5" customHeight="1" x14ac:dyDescent="0.15">
      <c r="A4" s="625" t="s">
        <v>1</v>
      </c>
      <c r="B4" s="626"/>
      <c r="C4" s="626"/>
      <c r="D4" s="626"/>
      <c r="E4" s="626"/>
      <c r="F4" s="626"/>
      <c r="G4" s="627"/>
      <c r="H4" s="81"/>
      <c r="I4" s="598" t="str">
        <f>IF('NO 1'!D4="","",'NO 1'!D4)</f>
        <v/>
      </c>
      <c r="J4" s="598"/>
      <c r="K4" s="598"/>
      <c r="L4" s="598"/>
      <c r="M4" s="598"/>
      <c r="N4" s="598"/>
      <c r="O4" s="598"/>
      <c r="P4" s="598"/>
      <c r="Q4" s="598"/>
      <c r="R4" s="598"/>
      <c r="S4" s="598"/>
      <c r="T4" s="598"/>
      <c r="U4" s="598"/>
      <c r="V4" s="599"/>
      <c r="W4" s="602" t="s">
        <v>65</v>
      </c>
      <c r="X4" s="603"/>
      <c r="Y4" s="608" t="s">
        <v>66</v>
      </c>
      <c r="Z4" s="609"/>
      <c r="AA4" s="82"/>
      <c r="AB4" s="589" t="str">
        <f>IF('NO 1'!F11="","",'NO 1'!F11)</f>
        <v/>
      </c>
      <c r="AC4" s="589"/>
      <c r="AD4" s="589"/>
      <c r="AE4" s="589"/>
      <c r="AF4" s="589"/>
      <c r="AG4" s="589"/>
      <c r="AH4" s="589"/>
      <c r="AI4" s="589"/>
      <c r="AJ4" s="589"/>
      <c r="AK4" s="83"/>
      <c r="AL4" s="83"/>
      <c r="AM4" s="83"/>
      <c r="AN4" s="84"/>
      <c r="AO4" s="84"/>
      <c r="AP4" s="84"/>
      <c r="AQ4" s="84"/>
      <c r="AR4" s="84"/>
      <c r="AS4" s="84"/>
      <c r="AT4" s="84"/>
      <c r="AU4" s="84"/>
      <c r="AV4" s="85"/>
      <c r="AW4" s="86"/>
      <c r="AY4" s="618" t="s">
        <v>67</v>
      </c>
      <c r="AZ4" s="619"/>
      <c r="BA4" s="620"/>
    </row>
    <row r="5" spans="1:57" ht="13.5" customHeight="1" thickBot="1" x14ac:dyDescent="0.2">
      <c r="A5" s="628"/>
      <c r="B5" s="629"/>
      <c r="C5" s="629"/>
      <c r="D5" s="629"/>
      <c r="E5" s="629"/>
      <c r="F5" s="629"/>
      <c r="G5" s="630"/>
      <c r="H5" s="87"/>
      <c r="I5" s="600"/>
      <c r="J5" s="600"/>
      <c r="K5" s="600"/>
      <c r="L5" s="600"/>
      <c r="M5" s="600"/>
      <c r="N5" s="600"/>
      <c r="O5" s="600"/>
      <c r="P5" s="600"/>
      <c r="Q5" s="600"/>
      <c r="R5" s="600"/>
      <c r="S5" s="600"/>
      <c r="T5" s="600"/>
      <c r="U5" s="600"/>
      <c r="V5" s="601"/>
      <c r="W5" s="604"/>
      <c r="X5" s="605"/>
      <c r="Y5" s="590" t="s">
        <v>68</v>
      </c>
      <c r="Z5" s="591"/>
      <c r="AA5" s="88"/>
      <c r="AB5" s="577" t="str">
        <f>IF('NO 1'!G11="","",'NO 1'!G11)</f>
        <v/>
      </c>
      <c r="AC5" s="577"/>
      <c r="AD5" s="577"/>
      <c r="AE5" s="577"/>
      <c r="AF5" s="577"/>
      <c r="AG5" s="577"/>
      <c r="AH5" s="577"/>
      <c r="AI5" s="577"/>
      <c r="AJ5" s="577"/>
      <c r="AK5" s="577"/>
      <c r="AL5" s="577"/>
      <c r="AM5" s="89"/>
      <c r="AN5" s="577" t="str">
        <f>IF('NO 1'!D12="","電話",'NO 1'!D12 )</f>
        <v>電話</v>
      </c>
      <c r="AO5" s="577"/>
      <c r="AP5" s="577"/>
      <c r="AQ5" s="577"/>
      <c r="AR5" s="577"/>
      <c r="AS5" s="577"/>
      <c r="AT5" s="577"/>
      <c r="AU5" s="577"/>
      <c r="AV5" s="592"/>
      <c r="AW5" s="90"/>
      <c r="AY5" s="621"/>
      <c r="AZ5" s="622"/>
      <c r="BA5" s="623"/>
    </row>
    <row r="6" spans="1:57" ht="19.5" customHeight="1" x14ac:dyDescent="0.15">
      <c r="A6" s="631" t="s">
        <v>0</v>
      </c>
      <c r="B6" s="632"/>
      <c r="C6" s="632"/>
      <c r="D6" s="632"/>
      <c r="E6" s="632"/>
      <c r="F6" s="632"/>
      <c r="G6" s="633"/>
      <c r="H6" s="92"/>
      <c r="I6" s="598" t="str">
        <f>IF('NO 1'!D5="","",'NO 1'!D5)</f>
        <v/>
      </c>
      <c r="J6" s="598"/>
      <c r="K6" s="598"/>
      <c r="L6" s="598"/>
      <c r="M6" s="598"/>
      <c r="N6" s="598"/>
      <c r="O6" s="598"/>
      <c r="P6" s="598"/>
      <c r="Q6" s="598"/>
      <c r="R6" s="598"/>
      <c r="S6" s="598"/>
      <c r="T6" s="598"/>
      <c r="U6" s="598"/>
      <c r="V6" s="599"/>
      <c r="W6" s="606"/>
      <c r="X6" s="607"/>
      <c r="Y6" s="575" t="s">
        <v>69</v>
      </c>
      <c r="Z6" s="576"/>
      <c r="AA6" s="93"/>
      <c r="AB6" s="610" t="str">
        <f>IF(AND('NO 1'!D11&lt;&gt;"",'NO 1'!E11&lt;&gt;""),'NO 1'!D11&amp;" "&amp;'NO 1'!E11,"")</f>
        <v/>
      </c>
      <c r="AC6" s="610"/>
      <c r="AD6" s="610"/>
      <c r="AE6" s="610"/>
      <c r="AF6" s="610"/>
      <c r="AG6" s="610"/>
      <c r="AH6" s="610"/>
      <c r="AI6" s="610"/>
      <c r="AJ6" s="610"/>
      <c r="AK6" s="610"/>
      <c r="AL6" s="610"/>
      <c r="AM6" s="94"/>
      <c r="AN6" s="610" t="str">
        <f>IF('NO 1'!G12="","携帯",'NO 1'!G12 )</f>
        <v>携帯</v>
      </c>
      <c r="AO6" s="610"/>
      <c r="AP6" s="610"/>
      <c r="AQ6" s="610"/>
      <c r="AR6" s="610"/>
      <c r="AS6" s="610"/>
      <c r="AT6" s="610"/>
      <c r="AU6" s="610"/>
      <c r="AV6" s="611"/>
      <c r="AW6" s="90"/>
      <c r="AY6" s="642" t="s">
        <v>70</v>
      </c>
      <c r="AZ6" s="642"/>
      <c r="BA6" s="642"/>
    </row>
    <row r="7" spans="1:57" ht="7.5" customHeight="1" x14ac:dyDescent="0.15">
      <c r="A7" s="634"/>
      <c r="B7" s="635"/>
      <c r="C7" s="635"/>
      <c r="D7" s="635"/>
      <c r="E7" s="635"/>
      <c r="F7" s="635"/>
      <c r="G7" s="636"/>
      <c r="H7" s="92"/>
      <c r="I7" s="600"/>
      <c r="J7" s="600"/>
      <c r="K7" s="600"/>
      <c r="L7" s="600"/>
      <c r="M7" s="600"/>
      <c r="N7" s="600"/>
      <c r="O7" s="600"/>
      <c r="P7" s="600"/>
      <c r="Q7" s="600"/>
      <c r="R7" s="600"/>
      <c r="S7" s="600"/>
      <c r="T7" s="600"/>
      <c r="U7" s="600"/>
      <c r="V7" s="601"/>
      <c r="W7" s="614" t="s">
        <v>71</v>
      </c>
      <c r="X7" s="615"/>
      <c r="Y7" s="615"/>
      <c r="Z7" s="615"/>
      <c r="AA7" s="95"/>
      <c r="AB7" s="95"/>
      <c r="AC7" s="96"/>
      <c r="AD7" s="96"/>
      <c r="AE7" s="96"/>
      <c r="AF7" s="96"/>
      <c r="AG7" s="96"/>
      <c r="AH7" s="96"/>
      <c r="AI7" s="96"/>
      <c r="AJ7" s="96"/>
      <c r="AK7" s="96"/>
      <c r="AL7" s="96"/>
      <c r="AM7" s="96"/>
      <c r="AN7" s="96"/>
      <c r="AO7" s="96"/>
      <c r="AP7" s="96"/>
      <c r="AQ7" s="96"/>
      <c r="AR7" s="96"/>
      <c r="AS7" s="96"/>
      <c r="AT7" s="96"/>
      <c r="AU7" s="96"/>
      <c r="AV7" s="97"/>
      <c r="AW7" s="90"/>
      <c r="AY7" s="643"/>
      <c r="AZ7" s="643"/>
      <c r="BA7" s="643"/>
    </row>
    <row r="8" spans="1:57" ht="13.5" customHeight="1" x14ac:dyDescent="0.15">
      <c r="A8" s="581" t="s">
        <v>72</v>
      </c>
      <c r="B8" s="582"/>
      <c r="C8" s="587" t="s">
        <v>73</v>
      </c>
      <c r="D8" s="588"/>
      <c r="E8" s="98"/>
      <c r="F8" s="589" t="str">
        <f>IF('NO 1'!F9="","",'NO 1'!F9)</f>
        <v/>
      </c>
      <c r="G8" s="589"/>
      <c r="H8" s="589"/>
      <c r="I8" s="589"/>
      <c r="J8" s="589"/>
      <c r="K8" s="589"/>
      <c r="L8" s="99"/>
      <c r="M8" s="99"/>
      <c r="N8" s="99"/>
      <c r="O8" s="99"/>
      <c r="P8" s="99"/>
      <c r="Q8" s="99"/>
      <c r="R8" s="99"/>
      <c r="S8" s="99"/>
      <c r="T8" s="99"/>
      <c r="U8" s="99"/>
      <c r="V8" s="100"/>
      <c r="W8" s="616"/>
      <c r="X8" s="617"/>
      <c r="Y8" s="617"/>
      <c r="Z8" s="617"/>
      <c r="AA8" s="2"/>
      <c r="AB8" s="2"/>
      <c r="AC8" s="101"/>
      <c r="AD8" s="101"/>
      <c r="AE8" s="101"/>
      <c r="AF8" s="101"/>
      <c r="AG8" s="101"/>
      <c r="AH8" s="101"/>
      <c r="AI8" s="101"/>
      <c r="AJ8" s="101"/>
      <c r="AM8" s="101"/>
      <c r="AN8" s="101"/>
      <c r="AO8" s="101"/>
      <c r="AP8" s="101"/>
      <c r="AQ8" s="101"/>
      <c r="AR8" s="101"/>
      <c r="AS8" s="101"/>
      <c r="AT8" s="101"/>
      <c r="AU8" s="101"/>
      <c r="AV8" s="102"/>
      <c r="AW8" s="101"/>
      <c r="AY8" s="644" t="s">
        <v>74</v>
      </c>
      <c r="AZ8" s="644"/>
      <c r="BA8" s="644"/>
    </row>
    <row r="9" spans="1:57" ht="18" customHeight="1" x14ac:dyDescent="0.15">
      <c r="A9" s="583"/>
      <c r="B9" s="584"/>
      <c r="C9" s="590" t="s">
        <v>68</v>
      </c>
      <c r="D9" s="591"/>
      <c r="E9" s="103"/>
      <c r="F9" s="577" t="str">
        <f>IF('NO 1'!G9="","",'NO 1'!G9)</f>
        <v/>
      </c>
      <c r="G9" s="577"/>
      <c r="H9" s="577"/>
      <c r="I9" s="577"/>
      <c r="J9" s="577"/>
      <c r="K9" s="577"/>
      <c r="L9" s="577"/>
      <c r="M9" s="577"/>
      <c r="N9" s="577"/>
      <c r="O9" s="577"/>
      <c r="P9" s="577"/>
      <c r="Q9" s="577"/>
      <c r="R9" s="577"/>
      <c r="S9" s="577"/>
      <c r="T9" s="577"/>
      <c r="U9" s="577"/>
      <c r="V9" s="592"/>
      <c r="W9" s="616"/>
      <c r="X9" s="617"/>
      <c r="Y9" s="617"/>
      <c r="Z9" s="617"/>
      <c r="AA9" s="2"/>
      <c r="AB9" s="2"/>
      <c r="AC9" s="101"/>
      <c r="AD9" s="101"/>
      <c r="AE9" s="101"/>
      <c r="AF9" s="101"/>
      <c r="AG9" s="101"/>
      <c r="AH9" s="101"/>
      <c r="AI9" s="101"/>
      <c r="AJ9" s="101"/>
      <c r="AK9" s="101"/>
      <c r="AL9" s="101"/>
      <c r="AM9" s="101"/>
      <c r="AN9" s="101"/>
      <c r="AO9" s="101"/>
      <c r="AP9" s="101"/>
      <c r="AQ9" s="101"/>
      <c r="AR9" s="101"/>
      <c r="AS9" s="101"/>
      <c r="AT9" s="593" t="s">
        <v>75</v>
      </c>
      <c r="AU9" s="593"/>
      <c r="AV9" s="594"/>
      <c r="AW9" s="105"/>
      <c r="AX9" s="106"/>
      <c r="AY9" s="645" t="s">
        <v>76</v>
      </c>
      <c r="AZ9" s="645"/>
      <c r="BA9" s="645"/>
    </row>
    <row r="10" spans="1:57" ht="18" customHeight="1" x14ac:dyDescent="0.15">
      <c r="A10" s="585"/>
      <c r="B10" s="586"/>
      <c r="C10" s="575" t="s">
        <v>69</v>
      </c>
      <c r="D10" s="576"/>
      <c r="F10" s="577" t="str">
        <f>IF(AND('NO 1'!D9&lt;&gt;"",'NO 1'!E9&lt;&gt;""),'NO 1'!D9&amp;" "&amp;'NO 1'!E9,"")</f>
        <v/>
      </c>
      <c r="G10" s="577"/>
      <c r="H10" s="577"/>
      <c r="I10" s="577"/>
      <c r="J10" s="577"/>
      <c r="K10" s="577"/>
      <c r="L10" s="577"/>
      <c r="M10" s="578" t="s">
        <v>77</v>
      </c>
      <c r="N10" s="578"/>
      <c r="O10" s="579" t="str">
        <f>IF('NO 1'!H9="","",'NO 1'!H9)</f>
        <v/>
      </c>
      <c r="P10" s="579"/>
      <c r="Q10" s="579"/>
      <c r="R10" s="579"/>
      <c r="S10" s="579"/>
      <c r="T10" s="579"/>
      <c r="U10" s="579"/>
      <c r="V10" s="580"/>
      <c r="W10" s="107"/>
      <c r="X10" s="108"/>
      <c r="Y10" s="108"/>
      <c r="Z10" s="108"/>
      <c r="AA10" s="108"/>
      <c r="AB10" s="109"/>
      <c r="AC10" s="67"/>
      <c r="AD10" s="67"/>
      <c r="AE10" s="67"/>
      <c r="AF10" s="67"/>
      <c r="AG10" s="67"/>
      <c r="AH10" s="67"/>
      <c r="AI10" s="67"/>
      <c r="AJ10" s="67"/>
      <c r="AK10" s="67"/>
      <c r="AL10" s="67"/>
      <c r="AM10" s="67"/>
      <c r="AN10" s="67"/>
      <c r="AO10" s="67"/>
      <c r="AP10" s="67"/>
      <c r="AQ10" s="67"/>
      <c r="AR10" s="67"/>
      <c r="AS10" s="67"/>
      <c r="AT10" s="595"/>
      <c r="AU10" s="595"/>
      <c r="AV10" s="596"/>
      <c r="AW10" s="105"/>
      <c r="AX10" s="106"/>
      <c r="AY10" s="641" t="s">
        <v>78</v>
      </c>
      <c r="AZ10" s="641"/>
      <c r="BA10" s="641"/>
      <c r="BE10" t="s">
        <v>49</v>
      </c>
    </row>
    <row r="11" spans="1:57" ht="18" customHeight="1" x14ac:dyDescent="0.15">
      <c r="A11" s="560" t="s">
        <v>79</v>
      </c>
      <c r="B11" s="561"/>
      <c r="C11" s="561"/>
      <c r="D11" s="561"/>
      <c r="E11" s="561"/>
      <c r="F11" s="561"/>
      <c r="G11" s="562"/>
      <c r="H11" s="570" t="s">
        <v>80</v>
      </c>
      <c r="I11" s="571"/>
      <c r="J11" s="571"/>
      <c r="K11" s="571"/>
      <c r="L11" s="571"/>
      <c r="M11" s="571"/>
      <c r="N11" s="571"/>
      <c r="O11" s="571"/>
      <c r="P11" s="572"/>
      <c r="Q11" s="560" t="s">
        <v>15</v>
      </c>
      <c r="R11" s="561"/>
      <c r="S11" s="562"/>
      <c r="T11" s="560" t="s">
        <v>81</v>
      </c>
      <c r="U11" s="561"/>
      <c r="V11" s="561"/>
      <c r="W11" s="561"/>
      <c r="X11" s="561"/>
      <c r="Y11" s="561"/>
      <c r="Z11" s="561"/>
      <c r="AA11" s="561"/>
      <c r="AB11" s="561"/>
      <c r="AC11" s="561"/>
      <c r="AD11" s="561"/>
      <c r="AE11" s="561"/>
      <c r="AF11" s="561"/>
      <c r="AG11" s="561"/>
      <c r="AH11" s="561"/>
      <c r="AI11" s="561"/>
      <c r="AJ11" s="561"/>
      <c r="AK11" s="561"/>
      <c r="AL11" s="561"/>
      <c r="AM11" s="561"/>
      <c r="AN11" s="562"/>
      <c r="AO11" s="570" t="s">
        <v>82</v>
      </c>
      <c r="AP11" s="571"/>
      <c r="AQ11" s="571"/>
      <c r="AR11" s="571"/>
      <c r="AS11" s="571"/>
      <c r="AT11" s="571"/>
      <c r="AU11" s="571"/>
      <c r="AV11" s="572"/>
      <c r="AW11" s="105"/>
      <c r="AX11" s="106"/>
      <c r="AY11" s="641" t="s">
        <v>83</v>
      </c>
      <c r="AZ11" s="641"/>
      <c r="BA11" s="641"/>
      <c r="BE11" s="140">
        <f>県登録作成!AC2</f>
        <v>0</v>
      </c>
    </row>
    <row r="12" spans="1:57" ht="21" customHeight="1" x14ac:dyDescent="0.15">
      <c r="A12" s="563" t="s">
        <v>84</v>
      </c>
      <c r="B12" s="563"/>
      <c r="C12" s="563"/>
      <c r="D12" s="563"/>
      <c r="E12" s="564" t="s">
        <v>85</v>
      </c>
      <c r="F12" s="564"/>
      <c r="G12" s="564"/>
      <c r="H12" s="111"/>
      <c r="I12" s="565" t="str">
        <f>IF('NO 1'!BI14="","",'NO 1'!BI14)</f>
        <v/>
      </c>
      <c r="J12" s="565"/>
      <c r="K12" s="565"/>
      <c r="L12" s="565"/>
      <c r="M12" s="565"/>
      <c r="N12" s="565"/>
      <c r="O12" s="565"/>
      <c r="P12" s="566"/>
      <c r="Q12" s="567" t="str">
        <f ca="1">IF(AND('NO 1'!$H$3&lt;&gt;"",'NO 1'!$D$15&lt;&gt;""),'NO 1'!$H$3-'NO 1'!$D$15,"")</f>
        <v/>
      </c>
      <c r="R12" s="568"/>
      <c r="S12" s="569"/>
      <c r="T12" s="574" t="str">
        <f>IF('NO 1'!$G$14="","",'NO 1'!$G$14)</f>
        <v/>
      </c>
      <c r="U12" s="565"/>
      <c r="V12" s="565"/>
      <c r="W12" s="565"/>
      <c r="X12" s="565"/>
      <c r="Y12" s="565"/>
      <c r="Z12" s="565"/>
      <c r="AA12" s="565"/>
      <c r="AB12" s="565"/>
      <c r="AC12" s="565"/>
      <c r="AD12" s="565"/>
      <c r="AE12" s="565"/>
      <c r="AF12" s="565"/>
      <c r="AG12" s="565"/>
      <c r="AH12" s="565"/>
      <c r="AI12" s="565"/>
      <c r="AJ12" s="565"/>
      <c r="AK12" s="565"/>
      <c r="AL12" s="565"/>
      <c r="AM12" s="565"/>
      <c r="AN12" s="566"/>
      <c r="AO12" s="556" t="str">
        <f>IF(AND('NO 1'!$H$15&lt;&gt;"",'NO 1'!$J$15&lt;&gt;"",'NO 1'!$L$15&lt;&gt;""),'NO 1'!$H$15&amp;"-"&amp;'NO 1'!$J$15&amp;"-"&amp;'NO 1'!$L$15,"")</f>
        <v/>
      </c>
      <c r="AP12" s="557"/>
      <c r="AQ12" s="557"/>
      <c r="AR12" s="557"/>
      <c r="AS12" s="557"/>
      <c r="AT12" s="557"/>
      <c r="AU12" s="557"/>
      <c r="AV12" s="558"/>
      <c r="AW12" s="112"/>
      <c r="AY12" s="559" t="s">
        <v>86</v>
      </c>
      <c r="AZ12" s="559"/>
      <c r="BA12" s="559"/>
    </row>
    <row r="13" spans="1:57" ht="21" customHeight="1" x14ac:dyDescent="0.15">
      <c r="A13" s="551" t="s">
        <v>87</v>
      </c>
      <c r="B13" s="551"/>
      <c r="C13" s="551"/>
      <c r="D13" s="551"/>
      <c r="E13" s="551" t="s">
        <v>88</v>
      </c>
      <c r="F13" s="551"/>
      <c r="G13" s="551"/>
      <c r="H13" s="113"/>
      <c r="I13" s="552" t="str">
        <f>IF('NO 1'!BI17="","",'NO 1'!BI17)</f>
        <v/>
      </c>
      <c r="J13" s="552"/>
      <c r="K13" s="552"/>
      <c r="L13" s="552"/>
      <c r="M13" s="552"/>
      <c r="N13" s="552"/>
      <c r="O13" s="552"/>
      <c r="P13" s="553"/>
      <c r="Q13" s="554" t="str">
        <f ca="1">IF(AND('NO 1'!$H$3&lt;&gt;"",'NO 1'!$D$18&lt;&gt;""),'NO 1'!$H$3-'NO 1'!$D$18,"")</f>
        <v/>
      </c>
      <c r="R13" s="554"/>
      <c r="S13" s="554"/>
      <c r="T13" s="555" t="str">
        <f>IF('NO 1'!$G$17="","",'NO 1'!$G$17)</f>
        <v/>
      </c>
      <c r="U13" s="552"/>
      <c r="V13" s="552"/>
      <c r="W13" s="552"/>
      <c r="X13" s="552"/>
      <c r="Y13" s="552"/>
      <c r="Z13" s="552"/>
      <c r="AA13" s="552"/>
      <c r="AB13" s="552"/>
      <c r="AC13" s="552"/>
      <c r="AD13" s="552"/>
      <c r="AE13" s="552"/>
      <c r="AF13" s="552"/>
      <c r="AG13" s="552"/>
      <c r="AH13" s="552"/>
      <c r="AI13" s="552"/>
      <c r="AJ13" s="552"/>
      <c r="AK13" s="552"/>
      <c r="AL13" s="552"/>
      <c r="AM13" s="552"/>
      <c r="AN13" s="553"/>
      <c r="AO13" s="556" t="str">
        <f>IF(AND('NO 1'!$H$18&lt;&gt;"",'NO 1'!$J$18&lt;&gt;"",'NO 1'!$L$18&lt;&gt;""),'NO 1'!$H$18&amp;"-"&amp;'NO 1'!$J$18&amp;"-"&amp;'NO 1'!$L$18,"")</f>
        <v/>
      </c>
      <c r="AP13" s="557"/>
      <c r="AQ13" s="557"/>
      <c r="AR13" s="557"/>
      <c r="AS13" s="557"/>
      <c r="AT13" s="557"/>
      <c r="AU13" s="557"/>
      <c r="AV13" s="558"/>
      <c r="AW13" s="114"/>
      <c r="AY13" s="541" t="s">
        <v>89</v>
      </c>
      <c r="AZ13" s="541"/>
      <c r="BA13" s="541"/>
    </row>
    <row r="14" spans="1:57" ht="21" customHeight="1" x14ac:dyDescent="0.15">
      <c r="A14" s="542" t="s">
        <v>87</v>
      </c>
      <c r="B14" s="542"/>
      <c r="C14" s="542"/>
      <c r="D14" s="542"/>
      <c r="E14" s="542" t="s">
        <v>90</v>
      </c>
      <c r="F14" s="542"/>
      <c r="G14" s="542"/>
      <c r="H14" s="115"/>
      <c r="I14" s="543" t="str">
        <f>IF('NO 1'!BI20="","",'NO 1'!BI20)</f>
        <v/>
      </c>
      <c r="J14" s="543"/>
      <c r="K14" s="543"/>
      <c r="L14" s="543"/>
      <c r="M14" s="543"/>
      <c r="N14" s="543"/>
      <c r="O14" s="543"/>
      <c r="P14" s="544"/>
      <c r="Q14" s="545" t="str">
        <f ca="1">IF(AND('NO 1'!$H$3&lt;&gt;"",'NO 1'!$D$21&lt;&gt;""),'NO 1'!$H$3-'NO 1'!$D$21,"")</f>
        <v/>
      </c>
      <c r="R14" s="545"/>
      <c r="S14" s="545"/>
      <c r="T14" s="546" t="str">
        <f>IF('NO 1'!$G$20="","",'NO 1'!$G$20)</f>
        <v/>
      </c>
      <c r="U14" s="543"/>
      <c r="V14" s="543"/>
      <c r="W14" s="543"/>
      <c r="X14" s="543"/>
      <c r="Y14" s="543"/>
      <c r="Z14" s="543"/>
      <c r="AA14" s="543"/>
      <c r="AB14" s="543"/>
      <c r="AC14" s="543"/>
      <c r="AD14" s="543"/>
      <c r="AE14" s="543"/>
      <c r="AF14" s="543"/>
      <c r="AG14" s="543"/>
      <c r="AH14" s="543"/>
      <c r="AI14" s="543"/>
      <c r="AJ14" s="543"/>
      <c r="AK14" s="543"/>
      <c r="AL14" s="543"/>
      <c r="AM14" s="543"/>
      <c r="AN14" s="544"/>
      <c r="AO14" s="547" t="str">
        <f>IF(AND('NO 1'!$H$21&lt;&gt;"",'NO 1'!$J$21&lt;&gt;"",'NO 1'!$L$21&lt;&gt;""),'NO 1'!$H$21&amp;"-"&amp;'NO 1'!$J$21&amp;"-"&amp;'NO 1'!$L$21,"")</f>
        <v/>
      </c>
      <c r="AP14" s="548"/>
      <c r="AQ14" s="548"/>
      <c r="AR14" s="548"/>
      <c r="AS14" s="548"/>
      <c r="AT14" s="548"/>
      <c r="AU14" s="548"/>
      <c r="AV14" s="549"/>
      <c r="AW14" s="116"/>
      <c r="AY14" s="550" t="s">
        <v>91</v>
      </c>
      <c r="AZ14" s="550"/>
      <c r="BA14" s="550"/>
    </row>
    <row r="15" spans="1:57" ht="34.5" customHeight="1" x14ac:dyDescent="0.15">
      <c r="A15" s="117"/>
      <c r="B15" s="117"/>
      <c r="C15" s="117"/>
      <c r="D15" s="117"/>
      <c r="E15" s="117"/>
      <c r="F15" s="117"/>
      <c r="H15" s="118"/>
      <c r="I15" s="118"/>
      <c r="J15" s="118"/>
      <c r="K15" s="118"/>
      <c r="L15" s="118"/>
      <c r="M15" s="118"/>
      <c r="N15" s="540" t="s">
        <v>92</v>
      </c>
      <c r="O15" s="540"/>
      <c r="P15" s="540"/>
      <c r="Q15" s="540"/>
      <c r="R15" s="540"/>
      <c r="S15" s="540"/>
      <c r="T15" s="540"/>
      <c r="U15" s="540"/>
      <c r="V15" s="540"/>
      <c r="W15" s="540"/>
      <c r="X15" s="540"/>
      <c r="Y15" s="540"/>
      <c r="Z15" s="540"/>
      <c r="AA15" s="540"/>
      <c r="AB15" s="540"/>
      <c r="AC15" s="540"/>
      <c r="AD15" s="540"/>
      <c r="AE15" s="540"/>
      <c r="AF15" s="540"/>
      <c r="AG15" s="540"/>
      <c r="AH15" s="540"/>
      <c r="AI15" s="540"/>
      <c r="AJ15" s="118"/>
      <c r="AK15" s="118"/>
      <c r="AL15" s="118"/>
      <c r="AM15" s="118"/>
      <c r="AN15" s="118"/>
      <c r="AO15" s="118"/>
      <c r="AP15" s="118"/>
      <c r="AQ15" s="117"/>
      <c r="AR15" s="117"/>
      <c r="AS15" s="117"/>
      <c r="AT15" s="117"/>
      <c r="AU15" s="117"/>
      <c r="AV15" s="117"/>
      <c r="AW15" s="117"/>
      <c r="AY15" s="510" t="s">
        <v>93</v>
      </c>
      <c r="AZ15" s="511"/>
      <c r="BA15" s="512"/>
    </row>
    <row r="16" spans="1:57" ht="9.75" customHeight="1" x14ac:dyDescent="0.15">
      <c r="A16" s="519" t="s">
        <v>94</v>
      </c>
      <c r="B16" s="520"/>
      <c r="C16" s="519" t="s">
        <v>53</v>
      </c>
      <c r="D16" s="520"/>
      <c r="E16" s="523"/>
      <c r="F16" s="519" t="s">
        <v>95</v>
      </c>
      <c r="G16" s="520"/>
      <c r="H16" s="523"/>
      <c r="I16" s="525"/>
      <c r="J16" s="514" t="s">
        <v>96</v>
      </c>
      <c r="K16" s="514"/>
      <c r="L16" s="514"/>
      <c r="M16" s="514"/>
      <c r="N16" s="514"/>
      <c r="O16" s="514"/>
      <c r="P16" s="514"/>
      <c r="Q16" s="514"/>
      <c r="R16" s="514"/>
      <c r="S16" s="527"/>
      <c r="T16" s="513" t="s">
        <v>97</v>
      </c>
      <c r="U16" s="514"/>
      <c r="V16" s="514"/>
      <c r="W16" s="513" t="s">
        <v>98</v>
      </c>
      <c r="X16" s="514"/>
      <c r="Y16" s="517"/>
      <c r="Z16" s="513" t="s">
        <v>99</v>
      </c>
      <c r="AA16" s="514"/>
      <c r="AB16" s="517"/>
      <c r="AC16" s="539" t="s">
        <v>28</v>
      </c>
      <c r="AD16" s="539"/>
      <c r="AE16" s="539"/>
      <c r="AF16" s="530" t="s">
        <v>100</v>
      </c>
      <c r="AG16" s="531"/>
      <c r="AH16" s="531"/>
      <c r="AI16" s="531"/>
      <c r="AJ16" s="531"/>
      <c r="AK16" s="531"/>
      <c r="AL16" s="531"/>
      <c r="AM16" s="531"/>
      <c r="AN16" s="532"/>
      <c r="AO16" s="513" t="s">
        <v>102</v>
      </c>
      <c r="AP16" s="514"/>
      <c r="AQ16" s="514"/>
      <c r="AR16" s="514"/>
      <c r="AS16" s="514"/>
      <c r="AT16" s="514"/>
      <c r="AU16" s="514"/>
      <c r="AV16" s="517"/>
      <c r="AW16" s="103"/>
    </row>
    <row r="17" spans="1:60" ht="9.75" customHeight="1" x14ac:dyDescent="0.15">
      <c r="A17" s="521"/>
      <c r="B17" s="522"/>
      <c r="C17" s="521"/>
      <c r="D17" s="522"/>
      <c r="E17" s="524"/>
      <c r="F17" s="521"/>
      <c r="G17" s="522"/>
      <c r="H17" s="524"/>
      <c r="I17" s="526"/>
      <c r="J17" s="516"/>
      <c r="K17" s="516"/>
      <c r="L17" s="516"/>
      <c r="M17" s="516"/>
      <c r="N17" s="516"/>
      <c r="O17" s="516"/>
      <c r="P17" s="516"/>
      <c r="Q17" s="516"/>
      <c r="R17" s="516"/>
      <c r="S17" s="528"/>
      <c r="T17" s="515"/>
      <c r="U17" s="516"/>
      <c r="V17" s="516"/>
      <c r="W17" s="515"/>
      <c r="X17" s="516"/>
      <c r="Y17" s="518"/>
      <c r="Z17" s="515"/>
      <c r="AA17" s="516"/>
      <c r="AB17" s="518"/>
      <c r="AC17" s="529" t="s">
        <v>103</v>
      </c>
      <c r="AD17" s="529"/>
      <c r="AE17" s="529"/>
      <c r="AF17" s="533"/>
      <c r="AG17" s="534"/>
      <c r="AH17" s="534"/>
      <c r="AI17" s="534"/>
      <c r="AJ17" s="534"/>
      <c r="AK17" s="534"/>
      <c r="AL17" s="534"/>
      <c r="AM17" s="534"/>
      <c r="AN17" s="535"/>
      <c r="AO17" s="515"/>
      <c r="AP17" s="516"/>
      <c r="AQ17" s="516"/>
      <c r="AR17" s="516"/>
      <c r="AS17" s="516"/>
      <c r="AT17" s="516"/>
      <c r="AU17" s="516"/>
      <c r="AV17" s="518"/>
      <c r="AW17" s="103"/>
    </row>
    <row r="18" spans="1:60" ht="21" customHeight="1" x14ac:dyDescent="0.15">
      <c r="A18" s="509">
        <v>1</v>
      </c>
      <c r="B18" s="509"/>
      <c r="C18" s="497" t="str">
        <f>IF(県登録作成!I150&gt;=1,"",IF(県登録作成!G150="","",県登録作成!G150))</f>
        <v/>
      </c>
      <c r="D18" s="497"/>
      <c r="E18" s="497"/>
      <c r="F18" s="646" t="str">
        <f>IF(県登録作成!I150&gt;=1,"",IF(県登録作成!F150="","",県登録作成!F150))</f>
        <v/>
      </c>
      <c r="G18" s="646"/>
      <c r="H18" s="646"/>
      <c r="I18" s="188"/>
      <c r="J18" s="651" t="str">
        <f>IF(県登録作成!I150&gt;=1,"",IF(県登録作成!E150="","",県登録作成!E150))</f>
        <v/>
      </c>
      <c r="K18" s="651"/>
      <c r="L18" s="651"/>
      <c r="M18" s="651"/>
      <c r="N18" s="651"/>
      <c r="O18" s="651"/>
      <c r="P18" s="651"/>
      <c r="Q18" s="651"/>
      <c r="R18" s="651"/>
      <c r="S18" s="652"/>
      <c r="T18" s="654" t="str">
        <f>IF(県登録作成!I150&gt;=1,"",IF(県登録作成!D150="","",県登録作成!D150))</f>
        <v/>
      </c>
      <c r="U18" s="655"/>
      <c r="V18" s="656"/>
      <c r="W18" s="647" t="str">
        <f>IF(県登録作成!I150&gt;=1,"",IF(県登録作成!N150="","",県登録作成!N150))</f>
        <v/>
      </c>
      <c r="X18" s="647"/>
      <c r="Y18" s="647"/>
      <c r="Z18" s="648" t="str">
        <f>IF(県登録作成!I150&gt;=1,"",IF(県登録作成!O150="","",県登録作成!O150))</f>
        <v/>
      </c>
      <c r="AA18" s="649"/>
      <c r="AB18" s="650"/>
      <c r="AC18" s="638" t="str">
        <f>IF(県登録作成!I150&gt;=1,"",IF(県登録作成!P150="済","○",""))</f>
        <v/>
      </c>
      <c r="AD18" s="639"/>
      <c r="AE18" s="640"/>
      <c r="AF18" s="536" t="str">
        <f>IF(県登録作成!I150&gt;=1,"",IF(AND(県登録作成!Q150&lt;&gt;"",県登録作成!R150&lt;&gt;""),県登録作成!Q150&amp;" "&amp;県登録作成!R150,""))</f>
        <v/>
      </c>
      <c r="AG18" s="537"/>
      <c r="AH18" s="537"/>
      <c r="AI18" s="537"/>
      <c r="AJ18" s="537"/>
      <c r="AK18" s="537"/>
      <c r="AL18" s="537"/>
      <c r="AM18" s="537"/>
      <c r="AN18" s="538"/>
      <c r="AO18" s="536" t="str">
        <f>IF(県登録作成!I150&gt;=1,"",IF(県登録作成!S150="","",県登録作成!S150&amp;"小学校"))</f>
        <v/>
      </c>
      <c r="AP18" s="537"/>
      <c r="AQ18" s="537"/>
      <c r="AR18" s="537"/>
      <c r="AS18" s="537"/>
      <c r="AT18" s="537"/>
      <c r="AU18" s="537"/>
      <c r="AV18" s="538"/>
      <c r="AW18" s="120"/>
      <c r="AY18" s="182" t="s">
        <v>207</v>
      </c>
      <c r="AZ18" s="60"/>
      <c r="BA18" s="60"/>
      <c r="BE18" s="121">
        <v>1</v>
      </c>
    </row>
    <row r="19" spans="1:60" ht="21" customHeight="1" x14ac:dyDescent="0.15">
      <c r="A19" s="496">
        <v>2</v>
      </c>
      <c r="B19" s="496"/>
      <c r="C19" s="497" t="str">
        <f>IF(県登録作成!I151&gt;=1,"",IF(県登録作成!G151="","",県登録作成!G151))</f>
        <v/>
      </c>
      <c r="D19" s="497"/>
      <c r="E19" s="497"/>
      <c r="F19" s="498" t="str">
        <f>IF(県登録作成!I151&gt;=1,"",IF(県登録作成!F151="","",県登録作成!F151))</f>
        <v/>
      </c>
      <c r="G19" s="498"/>
      <c r="H19" s="498"/>
      <c r="I19" s="189"/>
      <c r="J19" s="499" t="str">
        <f>IF(県登録作成!I151&gt;=1,"",IF(県登録作成!E151="","",県登録作成!E151))</f>
        <v/>
      </c>
      <c r="K19" s="499"/>
      <c r="L19" s="499"/>
      <c r="M19" s="499"/>
      <c r="N19" s="499"/>
      <c r="O19" s="499"/>
      <c r="P19" s="499"/>
      <c r="Q19" s="499"/>
      <c r="R19" s="499"/>
      <c r="S19" s="500"/>
      <c r="T19" s="493" t="str">
        <f>IF(県登録作成!I151&gt;=1,"",IF(県登録作成!D151="","",県登録作成!D151))</f>
        <v/>
      </c>
      <c r="U19" s="494"/>
      <c r="V19" s="495"/>
      <c r="W19" s="501" t="str">
        <f>IF(県登録作成!I151&gt;=1,"",IF(県登録作成!N151="","",県登録作成!N151))</f>
        <v/>
      </c>
      <c r="X19" s="501"/>
      <c r="Y19" s="501"/>
      <c r="Z19" s="502" t="str">
        <f>IF(県登録作成!I151&gt;=1,"",IF(県登録作成!O151="","",県登録作成!O151))</f>
        <v/>
      </c>
      <c r="AA19" s="503"/>
      <c r="AB19" s="504"/>
      <c r="AC19" s="505" t="str">
        <f>IF(県登録作成!I151&gt;=1,"",IF(県登録作成!P151="済","○",""))</f>
        <v/>
      </c>
      <c r="AD19" s="506"/>
      <c r="AE19" s="507"/>
      <c r="AF19" s="486" t="str">
        <f>IF(県登録作成!I151&gt;=1,"",IF(AND(県登録作成!Q151&lt;&gt;"",県登録作成!R151&lt;&gt;""),県登録作成!Q151&amp;" "&amp;県登録作成!R151,""))</f>
        <v/>
      </c>
      <c r="AG19" s="487"/>
      <c r="AH19" s="487"/>
      <c r="AI19" s="487"/>
      <c r="AJ19" s="487"/>
      <c r="AK19" s="487"/>
      <c r="AL19" s="487"/>
      <c r="AM19" s="487"/>
      <c r="AN19" s="488"/>
      <c r="AO19" s="486" t="str">
        <f>IF(県登録作成!I151&gt;=1,"",IF(県登録作成!S151="","",県登録作成!S151&amp;"小学校"))</f>
        <v/>
      </c>
      <c r="AP19" s="487"/>
      <c r="AQ19" s="487"/>
      <c r="AR19" s="487"/>
      <c r="AS19" s="487"/>
      <c r="AT19" s="487"/>
      <c r="AU19" s="487"/>
      <c r="AV19" s="488"/>
      <c r="AW19" s="120"/>
      <c r="AY19" s="279" t="s">
        <v>231</v>
      </c>
      <c r="AZ19" s="60"/>
      <c r="BA19" s="60"/>
      <c r="BE19" s="121">
        <v>2</v>
      </c>
    </row>
    <row r="20" spans="1:60" ht="21" customHeight="1" x14ac:dyDescent="0.15">
      <c r="A20" s="496">
        <v>3</v>
      </c>
      <c r="B20" s="496"/>
      <c r="C20" s="497" t="str">
        <f>IF(県登録作成!I152&gt;=1,"",IF(県登録作成!G152="","",県登録作成!G152))</f>
        <v/>
      </c>
      <c r="D20" s="497"/>
      <c r="E20" s="497"/>
      <c r="F20" s="498" t="str">
        <f>IF(県登録作成!I152&gt;=1,"",IF(県登録作成!F152="","",県登録作成!F152))</f>
        <v/>
      </c>
      <c r="G20" s="498"/>
      <c r="H20" s="498"/>
      <c r="I20" s="189"/>
      <c r="J20" s="499" t="str">
        <f>IF(県登録作成!I152&gt;=1,"",IF(県登録作成!E152="","",県登録作成!E152))</f>
        <v/>
      </c>
      <c r="K20" s="499"/>
      <c r="L20" s="499"/>
      <c r="M20" s="499"/>
      <c r="N20" s="499"/>
      <c r="O20" s="499"/>
      <c r="P20" s="499"/>
      <c r="Q20" s="499"/>
      <c r="R20" s="499"/>
      <c r="S20" s="500"/>
      <c r="T20" s="493" t="str">
        <f>IF(県登録作成!I152&gt;=1,"",IF(県登録作成!D152="","",県登録作成!D152))</f>
        <v/>
      </c>
      <c r="U20" s="494"/>
      <c r="V20" s="495"/>
      <c r="W20" s="501" t="str">
        <f>IF(県登録作成!I152&gt;=1,"",IF(県登録作成!N152="","",県登録作成!N152))</f>
        <v/>
      </c>
      <c r="X20" s="501"/>
      <c r="Y20" s="501"/>
      <c r="Z20" s="502" t="str">
        <f>IF(県登録作成!I152&gt;=1,"",IF(県登録作成!O152="","",県登録作成!O152))</f>
        <v/>
      </c>
      <c r="AA20" s="503"/>
      <c r="AB20" s="504"/>
      <c r="AC20" s="505" t="str">
        <f>IF(県登録作成!I152&gt;=1,"",IF(県登録作成!P152="済","○",""))</f>
        <v/>
      </c>
      <c r="AD20" s="506"/>
      <c r="AE20" s="507"/>
      <c r="AF20" s="486" t="str">
        <f>IF(県登録作成!I152&gt;=1,"",IF(AND(県登録作成!Q152&lt;&gt;"",県登録作成!R152&lt;&gt;""),県登録作成!Q152&amp;" "&amp;県登録作成!R152,""))</f>
        <v/>
      </c>
      <c r="AG20" s="487"/>
      <c r="AH20" s="487"/>
      <c r="AI20" s="487"/>
      <c r="AJ20" s="487"/>
      <c r="AK20" s="487"/>
      <c r="AL20" s="487"/>
      <c r="AM20" s="487"/>
      <c r="AN20" s="488"/>
      <c r="AO20" s="486" t="str">
        <f>IF(県登録作成!I152&gt;=1,"",IF(県登録作成!S152="","",県登録作成!S152&amp;"小学校"))</f>
        <v/>
      </c>
      <c r="AP20" s="487"/>
      <c r="AQ20" s="487"/>
      <c r="AR20" s="487"/>
      <c r="AS20" s="487"/>
      <c r="AT20" s="487"/>
      <c r="AU20" s="487"/>
      <c r="AV20" s="488"/>
      <c r="AW20" s="120"/>
      <c r="AY20" s="279" t="s">
        <v>447</v>
      </c>
      <c r="BE20" s="121">
        <v>3</v>
      </c>
    </row>
    <row r="21" spans="1:60" ht="21" customHeight="1" x14ac:dyDescent="0.15">
      <c r="A21" s="496">
        <v>4</v>
      </c>
      <c r="B21" s="496"/>
      <c r="C21" s="497" t="str">
        <f>IF(県登録作成!I153&gt;=1,"",IF(県登録作成!G153="","",県登録作成!G153))</f>
        <v/>
      </c>
      <c r="D21" s="497"/>
      <c r="E21" s="497"/>
      <c r="F21" s="498" t="str">
        <f>IF(県登録作成!I153&gt;=1,"",IF(県登録作成!F153="","",県登録作成!F153))</f>
        <v/>
      </c>
      <c r="G21" s="498"/>
      <c r="H21" s="498"/>
      <c r="I21" s="189"/>
      <c r="J21" s="499" t="str">
        <f>IF(県登録作成!I153&gt;=1,"",IF(県登録作成!E153="","",県登録作成!E153))</f>
        <v/>
      </c>
      <c r="K21" s="499"/>
      <c r="L21" s="499"/>
      <c r="M21" s="499"/>
      <c r="N21" s="499"/>
      <c r="O21" s="499"/>
      <c r="P21" s="499"/>
      <c r="Q21" s="499"/>
      <c r="R21" s="499"/>
      <c r="S21" s="500"/>
      <c r="T21" s="493" t="str">
        <f>IF(県登録作成!I153&gt;=1,"",IF(県登録作成!D153="","",県登録作成!D153))</f>
        <v/>
      </c>
      <c r="U21" s="494"/>
      <c r="V21" s="495"/>
      <c r="W21" s="501" t="str">
        <f>IF(県登録作成!I153&gt;=1,"",IF(県登録作成!N153="","",県登録作成!N153))</f>
        <v/>
      </c>
      <c r="X21" s="501"/>
      <c r="Y21" s="501"/>
      <c r="Z21" s="502" t="str">
        <f>IF(県登録作成!I153&gt;=1,"",IF(県登録作成!O153="","",県登録作成!O153))</f>
        <v/>
      </c>
      <c r="AA21" s="503"/>
      <c r="AB21" s="504"/>
      <c r="AC21" s="505" t="str">
        <f>IF(県登録作成!I153&gt;=1,"",IF(県登録作成!P153="済","○",""))</f>
        <v/>
      </c>
      <c r="AD21" s="506"/>
      <c r="AE21" s="507"/>
      <c r="AF21" s="486" t="str">
        <f>IF(県登録作成!I153&gt;=1,"",IF(AND(県登録作成!Q153&lt;&gt;"",県登録作成!R153&lt;&gt;""),県登録作成!Q153&amp;" "&amp;県登録作成!R153,""))</f>
        <v/>
      </c>
      <c r="AG21" s="487"/>
      <c r="AH21" s="487"/>
      <c r="AI21" s="487"/>
      <c r="AJ21" s="487"/>
      <c r="AK21" s="487"/>
      <c r="AL21" s="487"/>
      <c r="AM21" s="487"/>
      <c r="AN21" s="488"/>
      <c r="AO21" s="486" t="str">
        <f>IF(県登録作成!I153&gt;=1,"",IF(県登録作成!S153="","",県登録作成!S153&amp;"小学校"))</f>
        <v/>
      </c>
      <c r="AP21" s="487"/>
      <c r="AQ21" s="487"/>
      <c r="AR21" s="487"/>
      <c r="AS21" s="487"/>
      <c r="AT21" s="487"/>
      <c r="AU21" s="487"/>
      <c r="AV21" s="488"/>
      <c r="AW21" s="120"/>
      <c r="AY21" s="508" t="s">
        <v>448</v>
      </c>
      <c r="AZ21" s="508"/>
      <c r="BA21" s="508"/>
      <c r="BE21" s="121">
        <v>4</v>
      </c>
    </row>
    <row r="22" spans="1:60" ht="21" customHeight="1" x14ac:dyDescent="0.15">
      <c r="A22" s="496">
        <v>5</v>
      </c>
      <c r="B22" s="496"/>
      <c r="C22" s="497" t="str">
        <f>IF(県登録作成!I154&gt;=1,"",IF(県登録作成!G154="","",県登録作成!G154))</f>
        <v/>
      </c>
      <c r="D22" s="497"/>
      <c r="E22" s="497"/>
      <c r="F22" s="498" t="str">
        <f>IF(県登録作成!I154&gt;=1,"",IF(県登録作成!F154="","",県登録作成!F154))</f>
        <v/>
      </c>
      <c r="G22" s="498"/>
      <c r="H22" s="498"/>
      <c r="I22" s="189"/>
      <c r="J22" s="499" t="str">
        <f>IF(県登録作成!I154&gt;=1,"",IF(県登録作成!E154="","",県登録作成!E154))</f>
        <v/>
      </c>
      <c r="K22" s="499"/>
      <c r="L22" s="499"/>
      <c r="M22" s="499"/>
      <c r="N22" s="499"/>
      <c r="O22" s="499"/>
      <c r="P22" s="499"/>
      <c r="Q22" s="499"/>
      <c r="R22" s="499"/>
      <c r="S22" s="500"/>
      <c r="T22" s="493" t="str">
        <f>IF(県登録作成!I154&gt;=1,"",IF(県登録作成!D154="","",県登録作成!D154))</f>
        <v/>
      </c>
      <c r="U22" s="494"/>
      <c r="V22" s="495"/>
      <c r="W22" s="501" t="str">
        <f>IF(県登録作成!I154&gt;=1,"",IF(県登録作成!N154="","",県登録作成!N154))</f>
        <v/>
      </c>
      <c r="X22" s="501"/>
      <c r="Y22" s="501"/>
      <c r="Z22" s="502" t="str">
        <f>IF(県登録作成!I154&gt;=1,"",IF(県登録作成!O154="","",県登録作成!O154))</f>
        <v/>
      </c>
      <c r="AA22" s="503"/>
      <c r="AB22" s="504"/>
      <c r="AC22" s="505" t="str">
        <f>IF(県登録作成!I154&gt;=1,"",IF(県登録作成!P154="済","○",""))</f>
        <v/>
      </c>
      <c r="AD22" s="506"/>
      <c r="AE22" s="507"/>
      <c r="AF22" s="486" t="str">
        <f>IF(県登録作成!I154&gt;=1,"",IF(AND(県登録作成!Q154&lt;&gt;"",県登録作成!R154&lt;&gt;""),県登録作成!Q154&amp;" "&amp;県登録作成!R154,""))</f>
        <v/>
      </c>
      <c r="AG22" s="487"/>
      <c r="AH22" s="487"/>
      <c r="AI22" s="487"/>
      <c r="AJ22" s="487"/>
      <c r="AK22" s="487"/>
      <c r="AL22" s="487"/>
      <c r="AM22" s="487"/>
      <c r="AN22" s="488"/>
      <c r="AO22" s="486" t="str">
        <f>IF(県登録作成!I154&gt;=1,"",IF(県登録作成!S154="","",県登録作成!S154&amp;"小学校"))</f>
        <v/>
      </c>
      <c r="AP22" s="487"/>
      <c r="AQ22" s="487"/>
      <c r="AR22" s="487"/>
      <c r="AS22" s="487"/>
      <c r="AT22" s="487"/>
      <c r="AU22" s="487"/>
      <c r="AV22" s="488"/>
      <c r="AW22" s="120"/>
      <c r="AY22" s="61" t="s">
        <v>301</v>
      </c>
      <c r="BE22" s="121">
        <v>5</v>
      </c>
    </row>
    <row r="23" spans="1:60" ht="21" customHeight="1" x14ac:dyDescent="0.15">
      <c r="A23" s="496">
        <v>6</v>
      </c>
      <c r="B23" s="496"/>
      <c r="C23" s="497" t="str">
        <f>IF(県登録作成!I155&gt;=1,"",IF(県登録作成!G155="","",県登録作成!G155))</f>
        <v/>
      </c>
      <c r="D23" s="497"/>
      <c r="E23" s="497"/>
      <c r="F23" s="498" t="str">
        <f>IF(県登録作成!I155&gt;=1,"",IF(県登録作成!F155="","",県登録作成!F155))</f>
        <v/>
      </c>
      <c r="G23" s="498"/>
      <c r="H23" s="498"/>
      <c r="I23" s="189"/>
      <c r="J23" s="499" t="str">
        <f>IF(県登録作成!I155&gt;=1,"",IF(県登録作成!E155="","",県登録作成!E155))</f>
        <v/>
      </c>
      <c r="K23" s="499"/>
      <c r="L23" s="499"/>
      <c r="M23" s="499"/>
      <c r="N23" s="499"/>
      <c r="O23" s="499"/>
      <c r="P23" s="499"/>
      <c r="Q23" s="499"/>
      <c r="R23" s="499"/>
      <c r="S23" s="500"/>
      <c r="T23" s="493" t="str">
        <f>IF(県登録作成!I155&gt;=1,"",IF(県登録作成!D155="","",県登録作成!D155))</f>
        <v/>
      </c>
      <c r="U23" s="494"/>
      <c r="V23" s="495"/>
      <c r="W23" s="501" t="str">
        <f>IF(県登録作成!I155&gt;=1,"",IF(県登録作成!N155="","",県登録作成!N155))</f>
        <v/>
      </c>
      <c r="X23" s="501"/>
      <c r="Y23" s="501"/>
      <c r="Z23" s="502" t="str">
        <f>IF(県登録作成!I155&gt;=1,"",IF(県登録作成!O155="","",県登録作成!O155))</f>
        <v/>
      </c>
      <c r="AA23" s="503"/>
      <c r="AB23" s="504"/>
      <c r="AC23" s="505" t="str">
        <f>IF(県登録作成!I155&gt;=1,"",IF(県登録作成!P155="済","○",""))</f>
        <v/>
      </c>
      <c r="AD23" s="506"/>
      <c r="AE23" s="507"/>
      <c r="AF23" s="486" t="str">
        <f>IF(県登録作成!I155&gt;=1,"",IF(AND(県登録作成!Q155&lt;&gt;"",県登録作成!R155&lt;&gt;""),県登録作成!Q155&amp;" "&amp;県登録作成!R155,""))</f>
        <v/>
      </c>
      <c r="AG23" s="487"/>
      <c r="AH23" s="487"/>
      <c r="AI23" s="487"/>
      <c r="AJ23" s="487"/>
      <c r="AK23" s="487"/>
      <c r="AL23" s="487"/>
      <c r="AM23" s="487"/>
      <c r="AN23" s="488"/>
      <c r="AO23" s="486" t="str">
        <f>IF(県登録作成!I155&gt;=1,"",IF(県登録作成!S155="","",県登録作成!S155&amp;"小学校"))</f>
        <v/>
      </c>
      <c r="AP23" s="487"/>
      <c r="AQ23" s="487"/>
      <c r="AR23" s="487"/>
      <c r="AS23" s="487"/>
      <c r="AT23" s="487"/>
      <c r="AU23" s="487"/>
      <c r="AV23" s="488"/>
      <c r="AW23" s="120"/>
      <c r="BE23" s="121">
        <v>6</v>
      </c>
    </row>
    <row r="24" spans="1:60" ht="21" customHeight="1" x14ac:dyDescent="0.15">
      <c r="A24" s="496">
        <v>7</v>
      </c>
      <c r="B24" s="496"/>
      <c r="C24" s="497" t="str">
        <f>IF(県登録作成!I156&gt;=1,"",IF(県登録作成!G156="","",県登録作成!G156))</f>
        <v/>
      </c>
      <c r="D24" s="497"/>
      <c r="E24" s="497"/>
      <c r="F24" s="498" t="str">
        <f>IF(県登録作成!I156&gt;=1,"",IF(県登録作成!F156="","",県登録作成!F156))</f>
        <v/>
      </c>
      <c r="G24" s="498"/>
      <c r="H24" s="498"/>
      <c r="I24" s="189"/>
      <c r="J24" s="499" t="str">
        <f>IF(県登録作成!I156&gt;=1,"",IF(県登録作成!E156="","",県登録作成!E156))</f>
        <v/>
      </c>
      <c r="K24" s="499"/>
      <c r="L24" s="499"/>
      <c r="M24" s="499"/>
      <c r="N24" s="499"/>
      <c r="O24" s="499"/>
      <c r="P24" s="499"/>
      <c r="Q24" s="499"/>
      <c r="R24" s="499"/>
      <c r="S24" s="500"/>
      <c r="T24" s="493" t="str">
        <f>IF(県登録作成!I156&gt;=1,"",IF(県登録作成!D156="","",県登録作成!D156))</f>
        <v/>
      </c>
      <c r="U24" s="494"/>
      <c r="V24" s="495"/>
      <c r="W24" s="501" t="str">
        <f>IF(県登録作成!I156&gt;=1,"",IF(県登録作成!N156="","",県登録作成!N156))</f>
        <v/>
      </c>
      <c r="X24" s="501"/>
      <c r="Y24" s="501"/>
      <c r="Z24" s="502" t="str">
        <f>IF(県登録作成!I156&gt;=1,"",IF(県登録作成!O156="","",県登録作成!O156))</f>
        <v/>
      </c>
      <c r="AA24" s="503"/>
      <c r="AB24" s="504"/>
      <c r="AC24" s="505" t="str">
        <f>IF(県登録作成!I156&gt;=1,"",IF(県登録作成!P156="済","○",""))</f>
        <v/>
      </c>
      <c r="AD24" s="506"/>
      <c r="AE24" s="507"/>
      <c r="AF24" s="486" t="str">
        <f>IF(県登録作成!I156&gt;=1,"",IF(AND(県登録作成!Q156&lt;&gt;"",県登録作成!R156&lt;&gt;""),県登録作成!Q156&amp;" "&amp;県登録作成!R156,""))</f>
        <v/>
      </c>
      <c r="AG24" s="487"/>
      <c r="AH24" s="487"/>
      <c r="AI24" s="487"/>
      <c r="AJ24" s="487"/>
      <c r="AK24" s="487"/>
      <c r="AL24" s="487"/>
      <c r="AM24" s="487"/>
      <c r="AN24" s="488"/>
      <c r="AO24" s="486" t="str">
        <f>IF(県登録作成!I156&gt;=1,"",IF(県登録作成!S156="","",県登録作成!S156&amp;"小学校"))</f>
        <v/>
      </c>
      <c r="AP24" s="487"/>
      <c r="AQ24" s="487"/>
      <c r="AR24" s="487"/>
      <c r="AS24" s="487"/>
      <c r="AT24" s="487"/>
      <c r="AU24" s="487"/>
      <c r="AV24" s="488"/>
      <c r="AW24" s="120"/>
      <c r="BE24" s="121">
        <v>7</v>
      </c>
    </row>
    <row r="25" spans="1:60" ht="21" customHeight="1" x14ac:dyDescent="0.15">
      <c r="A25" s="496">
        <v>8</v>
      </c>
      <c r="B25" s="496"/>
      <c r="C25" s="497" t="str">
        <f>IF(県登録作成!I157&gt;=1,"",IF(県登録作成!G157="","",県登録作成!G157))</f>
        <v/>
      </c>
      <c r="D25" s="497"/>
      <c r="E25" s="497"/>
      <c r="F25" s="498" t="str">
        <f>IF(県登録作成!I157&gt;=1,"",IF(県登録作成!F157="","",県登録作成!F157))</f>
        <v/>
      </c>
      <c r="G25" s="498"/>
      <c r="H25" s="498"/>
      <c r="I25" s="189"/>
      <c r="J25" s="499" t="str">
        <f>IF(県登録作成!I157&gt;=1,"",IF(県登録作成!E157="","",県登録作成!E157))</f>
        <v/>
      </c>
      <c r="K25" s="499"/>
      <c r="L25" s="499"/>
      <c r="M25" s="499"/>
      <c r="N25" s="499"/>
      <c r="O25" s="499"/>
      <c r="P25" s="499"/>
      <c r="Q25" s="499"/>
      <c r="R25" s="499"/>
      <c r="S25" s="500"/>
      <c r="T25" s="493" t="str">
        <f>IF(県登録作成!I157&gt;=1,"",IF(県登録作成!D157="","",県登録作成!D157))</f>
        <v/>
      </c>
      <c r="U25" s="494"/>
      <c r="V25" s="495"/>
      <c r="W25" s="501" t="str">
        <f>IF(県登録作成!I157&gt;=1,"",IF(県登録作成!N157="","",県登録作成!N157))</f>
        <v/>
      </c>
      <c r="X25" s="501"/>
      <c r="Y25" s="501"/>
      <c r="Z25" s="502" t="str">
        <f>IF(県登録作成!I157&gt;=1,"",IF(県登録作成!O157="","",県登録作成!O157))</f>
        <v/>
      </c>
      <c r="AA25" s="503"/>
      <c r="AB25" s="504"/>
      <c r="AC25" s="505" t="str">
        <f>IF(県登録作成!I157&gt;=1,"",IF(県登録作成!P157="済","○",""))</f>
        <v/>
      </c>
      <c r="AD25" s="506"/>
      <c r="AE25" s="507"/>
      <c r="AF25" s="486" t="str">
        <f>IF(県登録作成!I157&gt;=1,"",IF(AND(県登録作成!Q157&lt;&gt;"",県登録作成!R157&lt;&gt;""),県登録作成!Q157&amp;" "&amp;県登録作成!R157,""))</f>
        <v/>
      </c>
      <c r="AG25" s="487"/>
      <c r="AH25" s="487"/>
      <c r="AI25" s="487"/>
      <c r="AJ25" s="487"/>
      <c r="AK25" s="487"/>
      <c r="AL25" s="487"/>
      <c r="AM25" s="487"/>
      <c r="AN25" s="488"/>
      <c r="AO25" s="486" t="str">
        <f>IF(県登録作成!I157&gt;=1,"",IF(県登録作成!S157="","",県登録作成!S157&amp;"小学校"))</f>
        <v/>
      </c>
      <c r="AP25" s="487"/>
      <c r="AQ25" s="487"/>
      <c r="AR25" s="487"/>
      <c r="AS25" s="487"/>
      <c r="AT25" s="487"/>
      <c r="AU25" s="487"/>
      <c r="AV25" s="488"/>
      <c r="AW25" s="120"/>
      <c r="BE25" s="121">
        <v>8</v>
      </c>
    </row>
    <row r="26" spans="1:60" ht="21" customHeight="1" x14ac:dyDescent="0.15">
      <c r="A26" s="496">
        <v>9</v>
      </c>
      <c r="B26" s="496"/>
      <c r="C26" s="497" t="str">
        <f>IF(県登録作成!I158&gt;=1,"",IF(県登録作成!G158="","",県登録作成!G158))</f>
        <v/>
      </c>
      <c r="D26" s="497"/>
      <c r="E26" s="497"/>
      <c r="F26" s="498" t="str">
        <f>IF(県登録作成!I158&gt;=1,"",IF(県登録作成!F158="","",県登録作成!F158))</f>
        <v/>
      </c>
      <c r="G26" s="498"/>
      <c r="H26" s="498"/>
      <c r="I26" s="189"/>
      <c r="J26" s="499" t="str">
        <f>IF(県登録作成!I158&gt;=1,"",IF(県登録作成!E158="","",県登録作成!E158))</f>
        <v/>
      </c>
      <c r="K26" s="499"/>
      <c r="L26" s="499"/>
      <c r="M26" s="499"/>
      <c r="N26" s="499"/>
      <c r="O26" s="499"/>
      <c r="P26" s="499"/>
      <c r="Q26" s="499"/>
      <c r="R26" s="499"/>
      <c r="S26" s="500"/>
      <c r="T26" s="493" t="str">
        <f>IF(県登録作成!I158&gt;=1,"",IF(県登録作成!D158="","",県登録作成!D158))</f>
        <v/>
      </c>
      <c r="U26" s="494"/>
      <c r="V26" s="495"/>
      <c r="W26" s="501" t="str">
        <f>IF(県登録作成!I158&gt;=1,"",IF(県登録作成!N158="","",県登録作成!N158))</f>
        <v/>
      </c>
      <c r="X26" s="501"/>
      <c r="Y26" s="501"/>
      <c r="Z26" s="502" t="str">
        <f>IF(県登録作成!I158&gt;=1,"",IF(県登録作成!O158="","",県登録作成!O158))</f>
        <v/>
      </c>
      <c r="AA26" s="503"/>
      <c r="AB26" s="504"/>
      <c r="AC26" s="505" t="str">
        <f>IF(県登録作成!I158&gt;=1,"",IF(県登録作成!P158="済","○",""))</f>
        <v/>
      </c>
      <c r="AD26" s="506"/>
      <c r="AE26" s="507"/>
      <c r="AF26" s="486" t="str">
        <f>IF(県登録作成!I158&gt;=1,"",IF(AND(県登録作成!Q158&lt;&gt;"",県登録作成!R158&lt;&gt;""),県登録作成!Q158&amp;" "&amp;県登録作成!R158,""))</f>
        <v/>
      </c>
      <c r="AG26" s="487"/>
      <c r="AH26" s="487"/>
      <c r="AI26" s="487"/>
      <c r="AJ26" s="487"/>
      <c r="AK26" s="487"/>
      <c r="AL26" s="487"/>
      <c r="AM26" s="487"/>
      <c r="AN26" s="488"/>
      <c r="AO26" s="486" t="str">
        <f>IF(県登録作成!I158&gt;=1,"",IF(県登録作成!S158="","",県登録作成!S158&amp;"小学校"))</f>
        <v/>
      </c>
      <c r="AP26" s="487"/>
      <c r="AQ26" s="487"/>
      <c r="AR26" s="487"/>
      <c r="AS26" s="487"/>
      <c r="AT26" s="487"/>
      <c r="AU26" s="487"/>
      <c r="AV26" s="488"/>
      <c r="AW26" s="120"/>
      <c r="BE26" s="121">
        <v>9</v>
      </c>
    </row>
    <row r="27" spans="1:60" ht="21" customHeight="1" x14ac:dyDescent="0.15">
      <c r="A27" s="496">
        <v>10</v>
      </c>
      <c r="B27" s="496"/>
      <c r="C27" s="497" t="str">
        <f>IF(県登録作成!I159&gt;=1,"",IF(県登録作成!G159="","",県登録作成!G159))</f>
        <v/>
      </c>
      <c r="D27" s="497"/>
      <c r="E27" s="497"/>
      <c r="F27" s="498" t="str">
        <f>IF(県登録作成!I159&gt;=1,"",IF(県登録作成!F159="","",県登録作成!F159))</f>
        <v/>
      </c>
      <c r="G27" s="498"/>
      <c r="H27" s="498"/>
      <c r="I27" s="189"/>
      <c r="J27" s="499" t="str">
        <f>IF(県登録作成!I159&gt;=1,"",IF(県登録作成!E159="","",県登録作成!E159))</f>
        <v/>
      </c>
      <c r="K27" s="499"/>
      <c r="L27" s="499"/>
      <c r="M27" s="499"/>
      <c r="N27" s="499"/>
      <c r="O27" s="499"/>
      <c r="P27" s="499"/>
      <c r="Q27" s="499"/>
      <c r="R27" s="499"/>
      <c r="S27" s="500"/>
      <c r="T27" s="493" t="str">
        <f>IF(県登録作成!I159&gt;=1,"",IF(県登録作成!D159="","",県登録作成!D159))</f>
        <v/>
      </c>
      <c r="U27" s="494"/>
      <c r="V27" s="495"/>
      <c r="W27" s="501" t="str">
        <f>IF(県登録作成!I159&gt;=1,"",IF(県登録作成!N159="","",県登録作成!N159))</f>
        <v/>
      </c>
      <c r="X27" s="501"/>
      <c r="Y27" s="501"/>
      <c r="Z27" s="502" t="str">
        <f>IF(県登録作成!I159&gt;=1,"",IF(県登録作成!O159="","",県登録作成!O159))</f>
        <v/>
      </c>
      <c r="AA27" s="503"/>
      <c r="AB27" s="504"/>
      <c r="AC27" s="505" t="str">
        <f>IF(県登録作成!I159&gt;=1,"",IF(県登録作成!P159="済","○",""))</f>
        <v/>
      </c>
      <c r="AD27" s="506"/>
      <c r="AE27" s="507"/>
      <c r="AF27" s="486" t="str">
        <f>IF(県登録作成!I159&gt;=1,"",IF(AND(県登録作成!Q159&lt;&gt;"",県登録作成!R159&lt;&gt;""),県登録作成!Q159&amp;" "&amp;県登録作成!R159,""))</f>
        <v/>
      </c>
      <c r="AG27" s="487"/>
      <c r="AH27" s="487"/>
      <c r="AI27" s="487"/>
      <c r="AJ27" s="487"/>
      <c r="AK27" s="487"/>
      <c r="AL27" s="487"/>
      <c r="AM27" s="487"/>
      <c r="AN27" s="488"/>
      <c r="AO27" s="486" t="str">
        <f>IF(県登録作成!I159&gt;=1,"",IF(県登録作成!S159="","",県登録作成!S159&amp;"小学校"))</f>
        <v/>
      </c>
      <c r="AP27" s="487"/>
      <c r="AQ27" s="487"/>
      <c r="AR27" s="487"/>
      <c r="AS27" s="487"/>
      <c r="AT27" s="487"/>
      <c r="AU27" s="487"/>
      <c r="AV27" s="488"/>
      <c r="AW27" s="120"/>
      <c r="BE27" s="121">
        <v>10</v>
      </c>
    </row>
    <row r="28" spans="1:60" ht="21" customHeight="1" x14ac:dyDescent="0.15">
      <c r="A28" s="496">
        <v>11</v>
      </c>
      <c r="B28" s="496"/>
      <c r="C28" s="497" t="str">
        <f>IF(県登録作成!I160&gt;=1,"",IF(県登録作成!G160="","",県登録作成!G160))</f>
        <v/>
      </c>
      <c r="D28" s="497"/>
      <c r="E28" s="497"/>
      <c r="F28" s="498" t="str">
        <f>IF(県登録作成!I160&gt;=1,"",IF(県登録作成!F160="","",県登録作成!F160))</f>
        <v/>
      </c>
      <c r="G28" s="498"/>
      <c r="H28" s="498"/>
      <c r="I28" s="189"/>
      <c r="J28" s="499" t="str">
        <f>IF(県登録作成!I160&gt;=1,"",IF(県登録作成!E160="","",県登録作成!E160))</f>
        <v/>
      </c>
      <c r="K28" s="499"/>
      <c r="L28" s="499"/>
      <c r="M28" s="499"/>
      <c r="N28" s="499"/>
      <c r="O28" s="499"/>
      <c r="P28" s="499"/>
      <c r="Q28" s="499"/>
      <c r="R28" s="499"/>
      <c r="S28" s="500"/>
      <c r="T28" s="493" t="str">
        <f>IF(県登録作成!I160&gt;=1,"",IF(県登録作成!D160="","",県登録作成!D160))</f>
        <v/>
      </c>
      <c r="U28" s="494"/>
      <c r="V28" s="495"/>
      <c r="W28" s="501" t="str">
        <f>IF(県登録作成!I160&gt;=1,"",IF(県登録作成!N160="","",県登録作成!N160))</f>
        <v/>
      </c>
      <c r="X28" s="501"/>
      <c r="Y28" s="501"/>
      <c r="Z28" s="502" t="str">
        <f>IF(県登録作成!I160&gt;=1,"",IF(県登録作成!O160="","",県登録作成!O160))</f>
        <v/>
      </c>
      <c r="AA28" s="503"/>
      <c r="AB28" s="504"/>
      <c r="AC28" s="505" t="str">
        <f>IF(県登録作成!I160&gt;=1,"",IF(県登録作成!P160="済","○",""))</f>
        <v/>
      </c>
      <c r="AD28" s="506"/>
      <c r="AE28" s="507"/>
      <c r="AF28" s="486" t="str">
        <f>IF(県登録作成!I160&gt;=1,"",IF(AND(県登録作成!Q160&lt;&gt;"",県登録作成!R160&lt;&gt;""),県登録作成!Q160&amp;" "&amp;県登録作成!R160,""))</f>
        <v/>
      </c>
      <c r="AG28" s="487"/>
      <c r="AH28" s="487"/>
      <c r="AI28" s="487"/>
      <c r="AJ28" s="487"/>
      <c r="AK28" s="487"/>
      <c r="AL28" s="487"/>
      <c r="AM28" s="487"/>
      <c r="AN28" s="488"/>
      <c r="AO28" s="486" t="str">
        <f>IF(県登録作成!I160&gt;=1,"",IF(県登録作成!S160="","",県登録作成!S160&amp;"小学校"))</f>
        <v/>
      </c>
      <c r="AP28" s="487"/>
      <c r="AQ28" s="487"/>
      <c r="AR28" s="487"/>
      <c r="AS28" s="487"/>
      <c r="AT28" s="487"/>
      <c r="AU28" s="487"/>
      <c r="AV28" s="488"/>
      <c r="AW28" s="120"/>
      <c r="BE28" s="121">
        <v>11</v>
      </c>
    </row>
    <row r="29" spans="1:60" ht="21" customHeight="1" x14ac:dyDescent="0.15">
      <c r="A29" s="496">
        <v>12</v>
      </c>
      <c r="B29" s="496"/>
      <c r="C29" s="497" t="str">
        <f>IF(県登録作成!I161&gt;=1,"",IF(県登録作成!G161="","",県登録作成!G161))</f>
        <v/>
      </c>
      <c r="D29" s="497"/>
      <c r="E29" s="497"/>
      <c r="F29" s="498" t="str">
        <f>IF(県登録作成!I161&gt;=1,"",IF(県登録作成!F161="","",県登録作成!F161))</f>
        <v/>
      </c>
      <c r="G29" s="498"/>
      <c r="H29" s="498"/>
      <c r="I29" s="189"/>
      <c r="J29" s="499" t="str">
        <f>IF(県登録作成!I161&gt;=1,"",IF(県登録作成!E161="","",県登録作成!E161))</f>
        <v/>
      </c>
      <c r="K29" s="499"/>
      <c r="L29" s="499"/>
      <c r="M29" s="499"/>
      <c r="N29" s="499"/>
      <c r="O29" s="499"/>
      <c r="P29" s="499"/>
      <c r="Q29" s="499"/>
      <c r="R29" s="499"/>
      <c r="S29" s="500"/>
      <c r="T29" s="493" t="str">
        <f>IF(県登録作成!I161&gt;=1,"",IF(県登録作成!D161="","",県登録作成!D161))</f>
        <v/>
      </c>
      <c r="U29" s="494"/>
      <c r="V29" s="495"/>
      <c r="W29" s="501" t="str">
        <f>IF(県登録作成!I161&gt;=1,"",IF(県登録作成!N161="","",県登録作成!N161))</f>
        <v/>
      </c>
      <c r="X29" s="501"/>
      <c r="Y29" s="501"/>
      <c r="Z29" s="502" t="str">
        <f>IF(県登録作成!I161&gt;=1,"",IF(県登録作成!O161="","",県登録作成!O161))</f>
        <v/>
      </c>
      <c r="AA29" s="503"/>
      <c r="AB29" s="504"/>
      <c r="AC29" s="505" t="str">
        <f>IF(県登録作成!I161&gt;=1,"",IF(県登録作成!P161="済","○",""))</f>
        <v/>
      </c>
      <c r="AD29" s="506"/>
      <c r="AE29" s="507"/>
      <c r="AF29" s="486" t="str">
        <f>IF(県登録作成!I161&gt;=1,"",IF(AND(県登録作成!Q161&lt;&gt;"",県登録作成!R161&lt;&gt;""),県登録作成!Q161&amp;" "&amp;県登録作成!R161,""))</f>
        <v/>
      </c>
      <c r="AG29" s="487"/>
      <c r="AH29" s="487"/>
      <c r="AI29" s="487"/>
      <c r="AJ29" s="487"/>
      <c r="AK29" s="487"/>
      <c r="AL29" s="487"/>
      <c r="AM29" s="487"/>
      <c r="AN29" s="488"/>
      <c r="AO29" s="486" t="str">
        <f>IF(県登録作成!I161&gt;=1,"",IF(県登録作成!S161="","",県登録作成!S161&amp;"小学校"))</f>
        <v/>
      </c>
      <c r="AP29" s="487"/>
      <c r="AQ29" s="487"/>
      <c r="AR29" s="487"/>
      <c r="AS29" s="487"/>
      <c r="AT29" s="487"/>
      <c r="AU29" s="487"/>
      <c r="AV29" s="488"/>
      <c r="AW29" s="120"/>
      <c r="AY29" t="s">
        <v>545</v>
      </c>
      <c r="BE29" s="121">
        <v>12</v>
      </c>
    </row>
    <row r="30" spans="1:60" ht="21" customHeight="1" x14ac:dyDescent="0.15">
      <c r="A30" s="496">
        <v>13</v>
      </c>
      <c r="B30" s="496"/>
      <c r="C30" s="497" t="str">
        <f>IF(県登録作成!I162&gt;=1,"",IF(県登録作成!G162="","",県登録作成!G162))</f>
        <v/>
      </c>
      <c r="D30" s="497"/>
      <c r="E30" s="497"/>
      <c r="F30" s="498" t="str">
        <f>IF(県登録作成!I162&gt;=1,"",IF(県登録作成!F162="","",県登録作成!F162))</f>
        <v/>
      </c>
      <c r="G30" s="498"/>
      <c r="H30" s="498"/>
      <c r="I30" s="189"/>
      <c r="J30" s="499" t="str">
        <f>IF(県登録作成!I162&gt;=1,"",IF(県登録作成!E162="","",県登録作成!E162))</f>
        <v/>
      </c>
      <c r="K30" s="499"/>
      <c r="L30" s="499"/>
      <c r="M30" s="499"/>
      <c r="N30" s="499"/>
      <c r="O30" s="499"/>
      <c r="P30" s="499"/>
      <c r="Q30" s="499"/>
      <c r="R30" s="499"/>
      <c r="S30" s="500"/>
      <c r="T30" s="493" t="str">
        <f>IF(県登録作成!I162&gt;=1,"",IF(県登録作成!D162="","",県登録作成!D162))</f>
        <v/>
      </c>
      <c r="U30" s="494"/>
      <c r="V30" s="495"/>
      <c r="W30" s="501" t="str">
        <f>IF(県登録作成!I162&gt;=1,"",IF(県登録作成!N162="","",県登録作成!N162))</f>
        <v/>
      </c>
      <c r="X30" s="501"/>
      <c r="Y30" s="501"/>
      <c r="Z30" s="502" t="str">
        <f>IF(県登録作成!I162&gt;=1,"",IF(県登録作成!O162="","",県登録作成!O162))</f>
        <v/>
      </c>
      <c r="AA30" s="503"/>
      <c r="AB30" s="504"/>
      <c r="AC30" s="505" t="str">
        <f>IF(県登録作成!I162&gt;=1,"",IF(県登録作成!P162="済","○",""))</f>
        <v/>
      </c>
      <c r="AD30" s="506"/>
      <c r="AE30" s="507"/>
      <c r="AF30" s="486" t="str">
        <f>IF(県登録作成!I162&gt;=1,"",IF(AND(県登録作成!Q162&lt;&gt;"",県登録作成!R162&lt;&gt;""),県登録作成!Q162&amp;" "&amp;県登録作成!R162,""))</f>
        <v/>
      </c>
      <c r="AG30" s="487"/>
      <c r="AH30" s="487"/>
      <c r="AI30" s="487"/>
      <c r="AJ30" s="487"/>
      <c r="AK30" s="487"/>
      <c r="AL30" s="487"/>
      <c r="AM30" s="487"/>
      <c r="AN30" s="488"/>
      <c r="AO30" s="486" t="str">
        <f>IF(県登録作成!I162&gt;=1,"",IF(県登録作成!S162="","",県登録作成!S162&amp;"小学校"))</f>
        <v/>
      </c>
      <c r="AP30" s="487"/>
      <c r="AQ30" s="487"/>
      <c r="AR30" s="487"/>
      <c r="AS30" s="487"/>
      <c r="AT30" s="487"/>
      <c r="AU30" s="487"/>
      <c r="AV30" s="488"/>
      <c r="AW30" s="120"/>
      <c r="AY30" s="61" t="s">
        <v>474</v>
      </c>
      <c r="BE30" s="121">
        <v>13</v>
      </c>
    </row>
    <row r="31" spans="1:60" ht="21" customHeight="1" x14ac:dyDescent="0.15">
      <c r="A31" s="496">
        <v>14</v>
      </c>
      <c r="B31" s="496"/>
      <c r="C31" s="497" t="str">
        <f>IF(県登録作成!I163&gt;=1,"",IF(県登録作成!G163="","",県登録作成!G163))</f>
        <v/>
      </c>
      <c r="D31" s="497"/>
      <c r="E31" s="497"/>
      <c r="F31" s="498" t="str">
        <f>IF(県登録作成!I163&gt;=1,"",IF(県登録作成!F163="","",県登録作成!F163))</f>
        <v/>
      </c>
      <c r="G31" s="498"/>
      <c r="H31" s="498"/>
      <c r="I31" s="189"/>
      <c r="J31" s="499" t="str">
        <f>IF(県登録作成!I163&gt;=1,"",IF(県登録作成!E163="","",県登録作成!E163))</f>
        <v/>
      </c>
      <c r="K31" s="499"/>
      <c r="L31" s="499"/>
      <c r="M31" s="499"/>
      <c r="N31" s="499"/>
      <c r="O31" s="499"/>
      <c r="P31" s="499"/>
      <c r="Q31" s="499"/>
      <c r="R31" s="499"/>
      <c r="S31" s="500"/>
      <c r="T31" s="493" t="str">
        <f>IF(県登録作成!I163&gt;=1,"",IF(県登録作成!D163="","",県登録作成!D163))</f>
        <v/>
      </c>
      <c r="U31" s="494"/>
      <c r="V31" s="495"/>
      <c r="W31" s="501" t="str">
        <f>IF(県登録作成!I163&gt;=1,"",IF(県登録作成!N163="","",県登録作成!N163))</f>
        <v/>
      </c>
      <c r="X31" s="501"/>
      <c r="Y31" s="501"/>
      <c r="Z31" s="502" t="str">
        <f>IF(県登録作成!I163&gt;=1,"",IF(県登録作成!O163="","",県登録作成!O163))</f>
        <v/>
      </c>
      <c r="AA31" s="503"/>
      <c r="AB31" s="504"/>
      <c r="AC31" s="505" t="str">
        <f>IF(県登録作成!I163&gt;=1,"",IF(県登録作成!P163="済","○",""))</f>
        <v/>
      </c>
      <c r="AD31" s="506"/>
      <c r="AE31" s="507"/>
      <c r="AF31" s="486" t="str">
        <f>IF(県登録作成!I163&gt;=1,"",IF(AND(県登録作成!Q163&lt;&gt;"",県登録作成!R163&lt;&gt;""),県登録作成!Q163&amp;" "&amp;県登録作成!R163,""))</f>
        <v/>
      </c>
      <c r="AG31" s="487"/>
      <c r="AH31" s="487"/>
      <c r="AI31" s="487"/>
      <c r="AJ31" s="487"/>
      <c r="AK31" s="487"/>
      <c r="AL31" s="487"/>
      <c r="AM31" s="487"/>
      <c r="AN31" s="488"/>
      <c r="AO31" s="486" t="str">
        <f>IF(県登録作成!I163&gt;=1,"",IF(県登録作成!S163="","",県登録作成!S163&amp;"小学校"))</f>
        <v/>
      </c>
      <c r="AP31" s="487"/>
      <c r="AQ31" s="487"/>
      <c r="AR31" s="487"/>
      <c r="AS31" s="487"/>
      <c r="AT31" s="487"/>
      <c r="AU31" s="487"/>
      <c r="AV31" s="488"/>
      <c r="AW31" s="120"/>
      <c r="AY31" s="372" t="s">
        <v>534</v>
      </c>
      <c r="BE31" s="121">
        <v>14</v>
      </c>
    </row>
    <row r="32" spans="1:60" ht="21" customHeight="1" x14ac:dyDescent="0.15">
      <c r="A32" s="496">
        <v>15</v>
      </c>
      <c r="B32" s="496"/>
      <c r="C32" s="497" t="str">
        <f>IF(県登録作成!I164&gt;=1,"",IF(県登録作成!G164="","",県登録作成!G164))</f>
        <v/>
      </c>
      <c r="D32" s="497"/>
      <c r="E32" s="497"/>
      <c r="F32" s="498" t="str">
        <f>IF(県登録作成!I164&gt;=1,"",IF(県登録作成!F164="","",県登録作成!F164))</f>
        <v/>
      </c>
      <c r="G32" s="498"/>
      <c r="H32" s="498"/>
      <c r="I32" s="189"/>
      <c r="J32" s="499" t="str">
        <f>IF(県登録作成!I164&gt;=1,"",IF(県登録作成!E164="","",県登録作成!E164))</f>
        <v/>
      </c>
      <c r="K32" s="499"/>
      <c r="L32" s="499"/>
      <c r="M32" s="499"/>
      <c r="N32" s="499"/>
      <c r="O32" s="499"/>
      <c r="P32" s="499"/>
      <c r="Q32" s="499"/>
      <c r="R32" s="499"/>
      <c r="S32" s="500"/>
      <c r="T32" s="493" t="str">
        <f>IF(県登録作成!I164&gt;=1,"",IF(県登録作成!D164="","",県登録作成!D164))</f>
        <v/>
      </c>
      <c r="U32" s="494"/>
      <c r="V32" s="495"/>
      <c r="W32" s="501" t="str">
        <f>IF(県登録作成!I164&gt;=1,"",IF(県登録作成!N164="","",県登録作成!N164))</f>
        <v/>
      </c>
      <c r="X32" s="501"/>
      <c r="Y32" s="501"/>
      <c r="Z32" s="502" t="str">
        <f>IF(県登録作成!I164&gt;=1,"",IF(県登録作成!O164="","",県登録作成!O164))</f>
        <v/>
      </c>
      <c r="AA32" s="503"/>
      <c r="AB32" s="504"/>
      <c r="AC32" s="505" t="str">
        <f>IF(県登録作成!I164&gt;=1,"",IF(県登録作成!P164="済","○",""))</f>
        <v/>
      </c>
      <c r="AD32" s="506"/>
      <c r="AE32" s="507"/>
      <c r="AF32" s="486" t="str">
        <f>IF(県登録作成!I164&gt;=1,"",IF(AND(県登録作成!Q164&lt;&gt;"",県登録作成!R164&lt;&gt;""),県登録作成!Q164&amp;" "&amp;県登録作成!R164,""))</f>
        <v/>
      </c>
      <c r="AG32" s="487"/>
      <c r="AH32" s="487"/>
      <c r="AI32" s="487"/>
      <c r="AJ32" s="487"/>
      <c r="AK32" s="487"/>
      <c r="AL32" s="487"/>
      <c r="AM32" s="487"/>
      <c r="AN32" s="488"/>
      <c r="AO32" s="486" t="str">
        <f>IF(県登録作成!I164&gt;=1,"",IF(県登録作成!S164="","",県登録作成!S164&amp;"小学校"))</f>
        <v/>
      </c>
      <c r="AP32" s="487"/>
      <c r="AQ32" s="487"/>
      <c r="AR32" s="487"/>
      <c r="AS32" s="487"/>
      <c r="AT32" s="487"/>
      <c r="AU32" s="487"/>
      <c r="AV32" s="488"/>
      <c r="AW32" s="120"/>
      <c r="AZ32" s="492" t="s">
        <v>535</v>
      </c>
      <c r="BA32" s="492"/>
      <c r="BB32" s="492"/>
      <c r="BC32" s="492"/>
      <c r="BD32" s="492"/>
      <c r="BE32" s="492"/>
      <c r="BF32" s="492"/>
      <c r="BG32" s="492"/>
      <c r="BH32" s="492"/>
    </row>
    <row r="33" spans="1:60" ht="21" customHeight="1" x14ac:dyDescent="0.15">
      <c r="A33" s="496">
        <v>16</v>
      </c>
      <c r="B33" s="496"/>
      <c r="C33" s="497" t="str">
        <f>IF(県登録作成!I165&gt;=1,"",IF(県登録作成!G165="","",県登録作成!G165))</f>
        <v/>
      </c>
      <c r="D33" s="497"/>
      <c r="E33" s="497"/>
      <c r="F33" s="498" t="str">
        <f>IF(県登録作成!I165&gt;=1,"",IF(県登録作成!F165="","",県登録作成!F165))</f>
        <v/>
      </c>
      <c r="G33" s="498"/>
      <c r="H33" s="498"/>
      <c r="I33" s="189"/>
      <c r="J33" s="499" t="str">
        <f>IF(県登録作成!I165&gt;=1,"",IF(県登録作成!E165="","",県登録作成!E165))</f>
        <v/>
      </c>
      <c r="K33" s="499"/>
      <c r="L33" s="499"/>
      <c r="M33" s="499"/>
      <c r="N33" s="499"/>
      <c r="O33" s="499"/>
      <c r="P33" s="499"/>
      <c r="Q33" s="499"/>
      <c r="R33" s="499"/>
      <c r="S33" s="500"/>
      <c r="T33" s="493" t="str">
        <f>IF(県登録作成!I165&gt;=1,"",IF(県登録作成!D165="","",県登録作成!D165))</f>
        <v/>
      </c>
      <c r="U33" s="494"/>
      <c r="V33" s="495"/>
      <c r="W33" s="501" t="str">
        <f>IF(県登録作成!I165&gt;=1,"",IF(県登録作成!N165="","",県登録作成!N165))</f>
        <v/>
      </c>
      <c r="X33" s="501"/>
      <c r="Y33" s="501"/>
      <c r="Z33" s="502" t="str">
        <f>IF(県登録作成!I165&gt;=1,"",IF(県登録作成!O165="","",県登録作成!O165))</f>
        <v/>
      </c>
      <c r="AA33" s="503"/>
      <c r="AB33" s="504"/>
      <c r="AC33" s="505" t="str">
        <f>IF(県登録作成!I165&gt;=1,"",IF(県登録作成!P165="済","○",""))</f>
        <v/>
      </c>
      <c r="AD33" s="506"/>
      <c r="AE33" s="507"/>
      <c r="AF33" s="486" t="str">
        <f>IF(県登録作成!I165&gt;=1,"",IF(AND(県登録作成!Q165&lt;&gt;"",県登録作成!R165&lt;&gt;""),県登録作成!Q165&amp;" "&amp;県登録作成!R165,""))</f>
        <v/>
      </c>
      <c r="AG33" s="487"/>
      <c r="AH33" s="487"/>
      <c r="AI33" s="487"/>
      <c r="AJ33" s="487"/>
      <c r="AK33" s="487"/>
      <c r="AL33" s="487"/>
      <c r="AM33" s="487"/>
      <c r="AN33" s="488"/>
      <c r="AO33" s="486" t="str">
        <f>IF(県登録作成!I165&gt;=1,"",IF(県登録作成!S165="","",県登録作成!S165&amp;"小学校"))</f>
        <v/>
      </c>
      <c r="AP33" s="487"/>
      <c r="AQ33" s="487"/>
      <c r="AR33" s="487"/>
      <c r="AS33" s="487"/>
      <c r="AT33" s="487"/>
      <c r="AU33" s="487"/>
      <c r="AV33" s="488"/>
      <c r="AW33" s="120"/>
      <c r="AZ33" s="492"/>
      <c r="BA33" s="492"/>
      <c r="BB33" s="492"/>
      <c r="BC33" s="492"/>
      <c r="BD33" s="492"/>
      <c r="BE33" s="492"/>
      <c r="BF33" s="492"/>
      <c r="BG33" s="492"/>
      <c r="BH33" s="492"/>
    </row>
    <row r="34" spans="1:60" ht="21" customHeight="1" x14ac:dyDescent="0.15">
      <c r="A34" s="496">
        <v>17</v>
      </c>
      <c r="B34" s="496"/>
      <c r="C34" s="497" t="str">
        <f>IF(県登録作成!I166&gt;=1,"",IF(県登録作成!G166="","",県登録作成!G166))</f>
        <v/>
      </c>
      <c r="D34" s="497"/>
      <c r="E34" s="497"/>
      <c r="F34" s="498" t="str">
        <f>IF(県登録作成!I166&gt;=1,"",IF(県登録作成!F166="","",県登録作成!F166))</f>
        <v/>
      </c>
      <c r="G34" s="498"/>
      <c r="H34" s="498"/>
      <c r="I34" s="189"/>
      <c r="J34" s="499" t="str">
        <f>IF(県登録作成!I166&gt;=1,"",IF(県登録作成!E166="","",県登録作成!E166))</f>
        <v/>
      </c>
      <c r="K34" s="499"/>
      <c r="L34" s="499"/>
      <c r="M34" s="499"/>
      <c r="N34" s="499"/>
      <c r="O34" s="499"/>
      <c r="P34" s="499"/>
      <c r="Q34" s="499"/>
      <c r="R34" s="499"/>
      <c r="S34" s="500"/>
      <c r="T34" s="493" t="str">
        <f>IF(県登録作成!I166&gt;=1,"",IF(県登録作成!D166="","",県登録作成!D166))</f>
        <v/>
      </c>
      <c r="U34" s="494"/>
      <c r="V34" s="495"/>
      <c r="W34" s="501" t="str">
        <f>IF(県登録作成!I166&gt;=1,"",IF(県登録作成!N166="","",県登録作成!N166))</f>
        <v/>
      </c>
      <c r="X34" s="501"/>
      <c r="Y34" s="501"/>
      <c r="Z34" s="502" t="str">
        <f>IF(県登録作成!I166&gt;=1,"",IF(県登録作成!O166="","",県登録作成!O166))</f>
        <v/>
      </c>
      <c r="AA34" s="503"/>
      <c r="AB34" s="504"/>
      <c r="AC34" s="505" t="str">
        <f>IF(県登録作成!I166&gt;=1,"",IF(県登録作成!P166="済","○",""))</f>
        <v/>
      </c>
      <c r="AD34" s="506"/>
      <c r="AE34" s="507"/>
      <c r="AF34" s="486" t="str">
        <f>IF(県登録作成!I166&gt;=1,"",IF(AND(県登録作成!Q166&lt;&gt;"",県登録作成!R166&lt;&gt;""),県登録作成!Q166&amp;" "&amp;県登録作成!R166,""))</f>
        <v/>
      </c>
      <c r="AG34" s="487"/>
      <c r="AH34" s="487"/>
      <c r="AI34" s="487"/>
      <c r="AJ34" s="487"/>
      <c r="AK34" s="487"/>
      <c r="AL34" s="487"/>
      <c r="AM34" s="487"/>
      <c r="AN34" s="488"/>
      <c r="AO34" s="486" t="str">
        <f>IF(県登録作成!I166&gt;=1,"",IF(県登録作成!S166="","",県登録作成!S166&amp;"小学校"))</f>
        <v/>
      </c>
      <c r="AP34" s="487"/>
      <c r="AQ34" s="487"/>
      <c r="AR34" s="487"/>
      <c r="AS34" s="487"/>
      <c r="AT34" s="487"/>
      <c r="AU34" s="487"/>
      <c r="AV34" s="488"/>
      <c r="AW34" s="120"/>
      <c r="AZ34" s="492"/>
      <c r="BA34" s="492"/>
      <c r="BB34" s="492"/>
      <c r="BC34" s="492"/>
      <c r="BD34" s="492"/>
      <c r="BE34" s="492"/>
      <c r="BF34" s="492"/>
      <c r="BG34" s="492"/>
      <c r="BH34" s="492"/>
    </row>
    <row r="35" spans="1:60" ht="21" customHeight="1" x14ac:dyDescent="0.15">
      <c r="A35" s="496">
        <v>18</v>
      </c>
      <c r="B35" s="496"/>
      <c r="C35" s="497" t="str">
        <f>IF(県登録作成!I167&gt;=1,"",IF(県登録作成!G167="","",県登録作成!G167))</f>
        <v/>
      </c>
      <c r="D35" s="497"/>
      <c r="E35" s="497"/>
      <c r="F35" s="498" t="str">
        <f>IF(県登録作成!I167&gt;=1,"",IF(県登録作成!F167="","",県登録作成!F167))</f>
        <v/>
      </c>
      <c r="G35" s="498"/>
      <c r="H35" s="498"/>
      <c r="I35" s="189"/>
      <c r="J35" s="499" t="str">
        <f>IF(県登録作成!I167&gt;=1,"",IF(県登録作成!E167="","",県登録作成!E167))</f>
        <v/>
      </c>
      <c r="K35" s="499"/>
      <c r="L35" s="499"/>
      <c r="M35" s="499"/>
      <c r="N35" s="499"/>
      <c r="O35" s="499"/>
      <c r="P35" s="499"/>
      <c r="Q35" s="499"/>
      <c r="R35" s="499"/>
      <c r="S35" s="500"/>
      <c r="T35" s="493" t="str">
        <f>IF(県登録作成!I167&gt;=1,"",IF(県登録作成!D167="","",県登録作成!D167))</f>
        <v/>
      </c>
      <c r="U35" s="494"/>
      <c r="V35" s="495"/>
      <c r="W35" s="501" t="str">
        <f>IF(県登録作成!I167&gt;=1,"",IF(県登録作成!N167="","",県登録作成!N167))</f>
        <v/>
      </c>
      <c r="X35" s="501"/>
      <c r="Y35" s="501"/>
      <c r="Z35" s="502" t="str">
        <f>IF(県登録作成!I167&gt;=1,"",IF(県登録作成!O167="","",県登録作成!O167))</f>
        <v/>
      </c>
      <c r="AA35" s="503"/>
      <c r="AB35" s="504"/>
      <c r="AC35" s="505" t="str">
        <f>IF(県登録作成!I167&gt;=1,"",IF(県登録作成!P167="済","○",""))</f>
        <v/>
      </c>
      <c r="AD35" s="506"/>
      <c r="AE35" s="507"/>
      <c r="AF35" s="486" t="str">
        <f>IF(県登録作成!I167&gt;=1,"",IF(AND(県登録作成!Q167&lt;&gt;"",県登録作成!R167&lt;&gt;""),県登録作成!Q167&amp;" "&amp;県登録作成!R167,""))</f>
        <v/>
      </c>
      <c r="AG35" s="487"/>
      <c r="AH35" s="487"/>
      <c r="AI35" s="487"/>
      <c r="AJ35" s="487"/>
      <c r="AK35" s="487"/>
      <c r="AL35" s="487"/>
      <c r="AM35" s="487"/>
      <c r="AN35" s="488"/>
      <c r="AO35" s="486" t="str">
        <f>IF(県登録作成!I167&gt;=1,"",IF(県登録作成!S167="","",県登録作成!S167&amp;"小学校"))</f>
        <v/>
      </c>
      <c r="AP35" s="487"/>
      <c r="AQ35" s="487"/>
      <c r="AR35" s="487"/>
      <c r="AS35" s="487"/>
      <c r="AT35" s="487"/>
      <c r="AU35" s="487"/>
      <c r="AV35" s="488"/>
      <c r="AW35" s="120"/>
      <c r="AZ35" s="492"/>
      <c r="BA35" s="492"/>
      <c r="BB35" s="492"/>
      <c r="BC35" s="492"/>
      <c r="BD35" s="492"/>
      <c r="BE35" s="492"/>
      <c r="BF35" s="492"/>
      <c r="BG35" s="492"/>
      <c r="BH35" s="492"/>
    </row>
    <row r="36" spans="1:60" ht="21" customHeight="1" x14ac:dyDescent="0.15">
      <c r="A36" s="496">
        <v>19</v>
      </c>
      <c r="B36" s="496"/>
      <c r="C36" s="497" t="str">
        <f>IF(県登録作成!I168&gt;=1,"",IF(県登録作成!G168="","",県登録作成!G168))</f>
        <v/>
      </c>
      <c r="D36" s="497"/>
      <c r="E36" s="497"/>
      <c r="F36" s="498" t="str">
        <f>IF(県登録作成!I168&gt;=1,"",IF(県登録作成!F168="","",県登録作成!F168))</f>
        <v/>
      </c>
      <c r="G36" s="498"/>
      <c r="H36" s="498"/>
      <c r="I36" s="189"/>
      <c r="J36" s="499" t="str">
        <f>IF(県登録作成!I168&gt;=1,"",IF(県登録作成!E168="","",県登録作成!E168))</f>
        <v/>
      </c>
      <c r="K36" s="499"/>
      <c r="L36" s="499"/>
      <c r="M36" s="499"/>
      <c r="N36" s="499"/>
      <c r="O36" s="499"/>
      <c r="P36" s="499"/>
      <c r="Q36" s="499"/>
      <c r="R36" s="499"/>
      <c r="S36" s="500"/>
      <c r="T36" s="493" t="str">
        <f>IF(県登録作成!I168&gt;=1,"",IF(県登録作成!D168="","",県登録作成!D168))</f>
        <v/>
      </c>
      <c r="U36" s="494"/>
      <c r="V36" s="495"/>
      <c r="W36" s="501" t="str">
        <f>IF(県登録作成!I168&gt;=1,"",IF(県登録作成!N168="","",県登録作成!N168))</f>
        <v/>
      </c>
      <c r="X36" s="501"/>
      <c r="Y36" s="501"/>
      <c r="Z36" s="502" t="str">
        <f>IF(県登録作成!I168&gt;=1,"",IF(県登録作成!O168="","",県登録作成!O168))</f>
        <v/>
      </c>
      <c r="AA36" s="503"/>
      <c r="AB36" s="504"/>
      <c r="AC36" s="505" t="str">
        <f>IF(県登録作成!I168&gt;=1,"",IF(県登録作成!P168="済","○",""))</f>
        <v/>
      </c>
      <c r="AD36" s="506"/>
      <c r="AE36" s="507"/>
      <c r="AF36" s="486" t="str">
        <f>IF(県登録作成!I168&gt;=1,"",IF(AND(県登録作成!Q168&lt;&gt;"",県登録作成!R168&lt;&gt;""),県登録作成!Q168&amp;" "&amp;県登録作成!R168,""))</f>
        <v/>
      </c>
      <c r="AG36" s="487"/>
      <c r="AH36" s="487"/>
      <c r="AI36" s="487"/>
      <c r="AJ36" s="487"/>
      <c r="AK36" s="487"/>
      <c r="AL36" s="487"/>
      <c r="AM36" s="487"/>
      <c r="AN36" s="488"/>
      <c r="AO36" s="486" t="str">
        <f>IF(県登録作成!I168&gt;=1,"",IF(県登録作成!S168="","",県登録作成!S168&amp;"小学校"))</f>
        <v/>
      </c>
      <c r="AP36" s="487"/>
      <c r="AQ36" s="487"/>
      <c r="AR36" s="487"/>
      <c r="AS36" s="487"/>
      <c r="AT36" s="487"/>
      <c r="AU36" s="487"/>
      <c r="AV36" s="488"/>
      <c r="AW36" s="120"/>
      <c r="AZ36" s="492"/>
      <c r="BA36" s="492"/>
      <c r="BB36" s="492"/>
      <c r="BC36" s="492"/>
      <c r="BD36" s="492"/>
      <c r="BE36" s="492"/>
      <c r="BF36" s="492"/>
      <c r="BG36" s="492"/>
      <c r="BH36" s="492"/>
    </row>
    <row r="37" spans="1:60" ht="21" customHeight="1" x14ac:dyDescent="0.15">
      <c r="A37" s="474">
        <v>20</v>
      </c>
      <c r="B37" s="474"/>
      <c r="C37" s="475" t="str">
        <f>IF(県登録作成!I169&gt;=1,"",IF(県登録作成!G169="","",県登録作成!G169))</f>
        <v/>
      </c>
      <c r="D37" s="475"/>
      <c r="E37" s="475"/>
      <c r="F37" s="476" t="str">
        <f>IF(県登録作成!I169&gt;=1,"",IF(県登録作成!F169="","",県登録作成!F169))</f>
        <v/>
      </c>
      <c r="G37" s="476"/>
      <c r="H37" s="476"/>
      <c r="I37" s="190"/>
      <c r="J37" s="477" t="str">
        <f>IF(県登録作成!I169&gt;=1,"",IF(県登録作成!E169="","",県登録作成!E169))</f>
        <v/>
      </c>
      <c r="K37" s="477"/>
      <c r="L37" s="477"/>
      <c r="M37" s="477"/>
      <c r="N37" s="477"/>
      <c r="O37" s="477"/>
      <c r="P37" s="477"/>
      <c r="Q37" s="477"/>
      <c r="R37" s="477"/>
      <c r="S37" s="478"/>
      <c r="T37" s="464" t="str">
        <f>IF(県登録作成!I169&gt;=1,"",IF(県登録作成!D169="","",県登録作成!D169))</f>
        <v/>
      </c>
      <c r="U37" s="465"/>
      <c r="V37" s="466"/>
      <c r="W37" s="467" t="str">
        <f>IF(県登録作成!I169&gt;=1,"",IF(県登録作成!N169="","",県登録作成!N169))</f>
        <v/>
      </c>
      <c r="X37" s="467"/>
      <c r="Y37" s="467"/>
      <c r="Z37" s="468" t="str">
        <f>IF(県登録作成!I169&gt;=1,"",IF(県登録作成!O169="","",県登録作成!O169))</f>
        <v/>
      </c>
      <c r="AA37" s="469"/>
      <c r="AB37" s="470"/>
      <c r="AC37" s="471" t="str">
        <f>IF(県登録作成!I169&gt;=1,"",IF(県登録作成!P169="済","○",""))</f>
        <v/>
      </c>
      <c r="AD37" s="472"/>
      <c r="AE37" s="473"/>
      <c r="AF37" s="489" t="str">
        <f>IF(県登録作成!I169&gt;=1,"",IF(AND(県登録作成!Q169&lt;&gt;"",県登録作成!R169&lt;&gt;""),県登録作成!Q169&amp;" "&amp;県登録作成!R169,""))</f>
        <v/>
      </c>
      <c r="AG37" s="490"/>
      <c r="AH37" s="490"/>
      <c r="AI37" s="490"/>
      <c r="AJ37" s="490"/>
      <c r="AK37" s="490"/>
      <c r="AL37" s="490"/>
      <c r="AM37" s="490"/>
      <c r="AN37" s="491"/>
      <c r="AO37" s="489" t="str">
        <f>IF(県登録作成!I169&gt;=1,"",IF(県登録作成!S169="","",県登録作成!S169&amp;"小学校"))</f>
        <v/>
      </c>
      <c r="AP37" s="490"/>
      <c r="AQ37" s="490"/>
      <c r="AR37" s="490"/>
      <c r="AS37" s="490"/>
      <c r="AT37" s="490"/>
      <c r="AU37" s="490"/>
      <c r="AV37" s="491"/>
      <c r="AW37" s="120"/>
      <c r="AZ37" s="371"/>
    </row>
    <row r="38" spans="1:60" ht="10.5" customHeight="1" x14ac:dyDescent="0.15">
      <c r="A38" s="103"/>
      <c r="B38" s="103"/>
      <c r="C38" s="122"/>
      <c r="D38" s="122"/>
      <c r="E38" s="122"/>
      <c r="F38" s="91"/>
      <c r="G38" s="91"/>
      <c r="H38" s="91"/>
      <c r="I38" s="103"/>
      <c r="J38" s="123"/>
      <c r="K38" s="123"/>
      <c r="L38" s="123"/>
      <c r="M38" s="123"/>
      <c r="N38" s="123"/>
      <c r="O38" s="123"/>
      <c r="P38" s="123"/>
      <c r="Q38" s="123"/>
      <c r="R38" s="123"/>
      <c r="S38" s="123"/>
      <c r="T38" s="122"/>
      <c r="U38" s="122"/>
      <c r="V38" s="122"/>
      <c r="W38" s="104"/>
      <c r="X38" s="104"/>
      <c r="Y38" s="104"/>
      <c r="Z38" s="124"/>
      <c r="AA38" s="124"/>
      <c r="AB38" s="124"/>
      <c r="AC38" s="120"/>
      <c r="AD38" s="125"/>
      <c r="AE38" s="125"/>
      <c r="AF38" s="125"/>
      <c r="AG38" s="125"/>
      <c r="AH38" s="125"/>
      <c r="AI38" s="125"/>
      <c r="AJ38" s="125"/>
      <c r="AK38" s="125"/>
      <c r="AL38" s="120"/>
      <c r="AM38" s="120"/>
      <c r="AN38" s="120"/>
      <c r="AO38" s="120"/>
      <c r="AP38" s="126"/>
      <c r="AQ38" s="126"/>
      <c r="AR38" s="126"/>
      <c r="AS38" s="126"/>
      <c r="AT38" s="126"/>
      <c r="AU38" s="126"/>
      <c r="AV38" s="126"/>
      <c r="AW38" s="120"/>
    </row>
    <row r="39" spans="1:60" ht="15.75" customHeight="1" x14ac:dyDescent="0.15">
      <c r="A39" s="463" t="s">
        <v>432</v>
      </c>
      <c r="B39" s="463"/>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128"/>
    </row>
    <row r="40" spans="1:60" ht="15.75" customHeight="1" x14ac:dyDescent="0.15">
      <c r="A40" s="463" t="s">
        <v>514</v>
      </c>
      <c r="B40" s="463"/>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128"/>
    </row>
    <row r="41" spans="1:60" ht="15.75" customHeight="1" x14ac:dyDescent="0.15">
      <c r="A41" s="463" t="s">
        <v>552</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127"/>
    </row>
    <row r="42" spans="1:60" ht="15.75" customHeight="1" x14ac:dyDescent="0.15">
      <c r="A42" s="463" t="s">
        <v>539</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127"/>
    </row>
    <row r="43" spans="1:60" ht="15.75" customHeight="1" x14ac:dyDescent="0.15">
      <c r="A43" s="480" t="s">
        <v>590</v>
      </c>
      <c r="B43" s="480"/>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127"/>
    </row>
    <row r="44" spans="1:60" ht="15.75" customHeight="1" x14ac:dyDescent="0.15">
      <c r="A44" s="463"/>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127"/>
    </row>
    <row r="45" spans="1:60" ht="24" customHeight="1" x14ac:dyDescent="0.15">
      <c r="F45" s="637" t="s">
        <v>63</v>
      </c>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R45" s="354"/>
      <c r="AS45" s="354"/>
      <c r="AT45" s="354"/>
      <c r="AU45" s="354"/>
      <c r="AV45" s="354"/>
      <c r="AY45" s="355" t="s">
        <v>478</v>
      </c>
    </row>
    <row r="46" spans="1:60" ht="13.5" customHeight="1"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AC46" s="75"/>
      <c r="AD46" s="75"/>
      <c r="AE46" s="75"/>
      <c r="AF46" s="75"/>
      <c r="AG46" s="75"/>
      <c r="AH46" s="75"/>
      <c r="AI46" s="75"/>
      <c r="AJ46" s="75"/>
      <c r="AK46" s="624" t="str">
        <f>IF(県登録作成!N47="","",県登録作成!N47)</f>
        <v/>
      </c>
      <c r="AL46" s="624"/>
      <c r="AM46" s="624"/>
      <c r="AN46" s="624"/>
      <c r="AO46" s="624"/>
      <c r="AP46" s="624"/>
      <c r="AQ46" s="624"/>
      <c r="AR46" s="624"/>
      <c r="AS46" s="624"/>
      <c r="AT46" s="624"/>
      <c r="AU46" s="624"/>
      <c r="AV46" s="624"/>
      <c r="AW46" s="76"/>
    </row>
    <row r="47" spans="1:60" ht="2.25" customHeight="1" thickBo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Y47" s="78"/>
      <c r="AZ47" s="79"/>
      <c r="BA47" s="80"/>
    </row>
    <row r="48" spans="1:60" ht="13.5" customHeight="1" x14ac:dyDescent="0.15">
      <c r="A48" s="625" t="s">
        <v>1</v>
      </c>
      <c r="B48" s="626"/>
      <c r="C48" s="626"/>
      <c r="D48" s="626"/>
      <c r="E48" s="626"/>
      <c r="F48" s="626"/>
      <c r="G48" s="627"/>
      <c r="H48" s="81"/>
      <c r="I48" s="598" t="str">
        <f>IF(I4="","",I4)</f>
        <v/>
      </c>
      <c r="J48" s="598"/>
      <c r="K48" s="598"/>
      <c r="L48" s="598"/>
      <c r="M48" s="598"/>
      <c r="N48" s="598"/>
      <c r="O48" s="598"/>
      <c r="P48" s="598"/>
      <c r="Q48" s="598"/>
      <c r="R48" s="598"/>
      <c r="S48" s="598"/>
      <c r="T48" s="598"/>
      <c r="U48" s="598"/>
      <c r="V48" s="599"/>
      <c r="W48" s="602" t="s">
        <v>65</v>
      </c>
      <c r="X48" s="603"/>
      <c r="Y48" s="608" t="s">
        <v>66</v>
      </c>
      <c r="Z48" s="609"/>
      <c r="AA48" s="82"/>
      <c r="AB48" s="589"/>
      <c r="AC48" s="589"/>
      <c r="AD48" s="589"/>
      <c r="AE48" s="589"/>
      <c r="AF48" s="589"/>
      <c r="AG48" s="589"/>
      <c r="AH48" s="589"/>
      <c r="AI48" s="589"/>
      <c r="AJ48" s="589"/>
      <c r="AK48" s="83"/>
      <c r="AL48" s="83"/>
      <c r="AM48" s="83"/>
      <c r="AN48" s="84"/>
      <c r="AO48" s="84"/>
      <c r="AP48" s="84"/>
      <c r="AQ48" s="84"/>
      <c r="AR48" s="84"/>
      <c r="AS48" s="84"/>
      <c r="AT48" s="84"/>
      <c r="AU48" s="84"/>
      <c r="AV48" s="85"/>
      <c r="AW48" s="86"/>
      <c r="AY48" s="618" t="s">
        <v>468</v>
      </c>
      <c r="AZ48" s="619"/>
      <c r="BA48" s="620"/>
    </row>
    <row r="49" spans="1:57" ht="13.5" customHeight="1" thickBot="1" x14ac:dyDescent="0.2">
      <c r="A49" s="628"/>
      <c r="B49" s="629"/>
      <c r="C49" s="629"/>
      <c r="D49" s="629"/>
      <c r="E49" s="629"/>
      <c r="F49" s="629"/>
      <c r="G49" s="630"/>
      <c r="H49" s="87"/>
      <c r="I49" s="600"/>
      <c r="J49" s="600"/>
      <c r="K49" s="600"/>
      <c r="L49" s="600"/>
      <c r="M49" s="600"/>
      <c r="N49" s="600"/>
      <c r="O49" s="600"/>
      <c r="P49" s="600"/>
      <c r="Q49" s="600"/>
      <c r="R49" s="600"/>
      <c r="S49" s="600"/>
      <c r="T49" s="600"/>
      <c r="U49" s="600"/>
      <c r="V49" s="601"/>
      <c r="W49" s="604"/>
      <c r="X49" s="605"/>
      <c r="Y49" s="590" t="s">
        <v>68</v>
      </c>
      <c r="Z49" s="591"/>
      <c r="AA49" s="88"/>
      <c r="AB49" s="577"/>
      <c r="AC49" s="577"/>
      <c r="AD49" s="577"/>
      <c r="AE49" s="577"/>
      <c r="AF49" s="577"/>
      <c r="AG49" s="577"/>
      <c r="AH49" s="577"/>
      <c r="AI49" s="577"/>
      <c r="AJ49" s="577"/>
      <c r="AK49" s="577"/>
      <c r="AL49" s="577"/>
      <c r="AM49" s="89"/>
      <c r="AN49" s="577"/>
      <c r="AO49" s="577"/>
      <c r="AP49" s="577"/>
      <c r="AQ49" s="577"/>
      <c r="AR49" s="577"/>
      <c r="AS49" s="577"/>
      <c r="AT49" s="577"/>
      <c r="AU49" s="577"/>
      <c r="AV49" s="592"/>
      <c r="AW49" s="90"/>
      <c r="AY49" s="621"/>
      <c r="AZ49" s="622"/>
      <c r="BA49" s="623"/>
    </row>
    <row r="50" spans="1:57" ht="19.5" customHeight="1" x14ac:dyDescent="0.15">
      <c r="A50" s="631" t="s">
        <v>0</v>
      </c>
      <c r="B50" s="632"/>
      <c r="C50" s="632"/>
      <c r="D50" s="632"/>
      <c r="E50" s="632"/>
      <c r="F50" s="632"/>
      <c r="G50" s="633"/>
      <c r="H50" s="92"/>
      <c r="I50" s="598" t="str">
        <f>IF(I6="","",I6)</f>
        <v/>
      </c>
      <c r="J50" s="598"/>
      <c r="K50" s="598"/>
      <c r="L50" s="598"/>
      <c r="M50" s="598"/>
      <c r="N50" s="598"/>
      <c r="O50" s="598"/>
      <c r="P50" s="598"/>
      <c r="Q50" s="598"/>
      <c r="R50" s="598"/>
      <c r="S50" s="598"/>
      <c r="T50" s="598"/>
      <c r="U50" s="598"/>
      <c r="V50" s="599"/>
      <c r="W50" s="606"/>
      <c r="X50" s="607"/>
      <c r="Y50" s="575" t="s">
        <v>69</v>
      </c>
      <c r="Z50" s="576"/>
      <c r="AA50" s="93"/>
      <c r="AB50" s="610"/>
      <c r="AC50" s="610"/>
      <c r="AD50" s="610"/>
      <c r="AE50" s="610"/>
      <c r="AF50" s="610"/>
      <c r="AG50" s="610"/>
      <c r="AH50" s="610"/>
      <c r="AI50" s="610"/>
      <c r="AJ50" s="610"/>
      <c r="AK50" s="610"/>
      <c r="AL50" s="610"/>
      <c r="AM50" s="94"/>
      <c r="AN50" s="610"/>
      <c r="AO50" s="610"/>
      <c r="AP50" s="610"/>
      <c r="AQ50" s="610"/>
      <c r="AR50" s="610"/>
      <c r="AS50" s="610"/>
      <c r="AT50" s="610"/>
      <c r="AU50" s="610"/>
      <c r="AV50" s="611"/>
      <c r="AW50" s="90"/>
      <c r="AY50" s="612" t="s">
        <v>70</v>
      </c>
      <c r="AZ50" s="612"/>
      <c r="BA50" s="612"/>
    </row>
    <row r="51" spans="1:57" ht="7.5" customHeight="1" x14ac:dyDescent="0.15">
      <c r="A51" s="634"/>
      <c r="B51" s="635"/>
      <c r="C51" s="635"/>
      <c r="D51" s="635"/>
      <c r="E51" s="635"/>
      <c r="F51" s="635"/>
      <c r="G51" s="636"/>
      <c r="H51" s="92"/>
      <c r="I51" s="600"/>
      <c r="J51" s="600"/>
      <c r="K51" s="600"/>
      <c r="L51" s="600"/>
      <c r="M51" s="600"/>
      <c r="N51" s="600"/>
      <c r="O51" s="600"/>
      <c r="P51" s="600"/>
      <c r="Q51" s="600"/>
      <c r="R51" s="600"/>
      <c r="S51" s="600"/>
      <c r="T51" s="600"/>
      <c r="U51" s="600"/>
      <c r="V51" s="601"/>
      <c r="W51" s="614" t="s">
        <v>71</v>
      </c>
      <c r="X51" s="615"/>
      <c r="Y51" s="615"/>
      <c r="Z51" s="615"/>
      <c r="AA51" s="95"/>
      <c r="AB51" s="95"/>
      <c r="AC51" s="96"/>
      <c r="AD51" s="96"/>
      <c r="AE51" s="96"/>
      <c r="AF51" s="96"/>
      <c r="AG51" s="96"/>
      <c r="AH51" s="96"/>
      <c r="AI51" s="96"/>
      <c r="AJ51" s="96"/>
      <c r="AK51" s="96"/>
      <c r="AL51" s="96"/>
      <c r="AM51" s="96"/>
      <c r="AN51" s="96"/>
      <c r="AO51" s="96"/>
      <c r="AP51" s="96"/>
      <c r="AQ51" s="96"/>
      <c r="AR51" s="96"/>
      <c r="AS51" s="96"/>
      <c r="AT51" s="96"/>
      <c r="AU51" s="96"/>
      <c r="AV51" s="97"/>
      <c r="AW51" s="90"/>
      <c r="AY51" s="613"/>
      <c r="AZ51" s="613"/>
      <c r="BA51" s="613"/>
    </row>
    <row r="52" spans="1:57" ht="13.5" customHeight="1" x14ac:dyDescent="0.15">
      <c r="A52" s="581" t="s">
        <v>72</v>
      </c>
      <c r="B52" s="582"/>
      <c r="C52" s="587" t="s">
        <v>73</v>
      </c>
      <c r="D52" s="588"/>
      <c r="E52" s="98"/>
      <c r="F52" s="589"/>
      <c r="G52" s="589"/>
      <c r="H52" s="589"/>
      <c r="I52" s="589"/>
      <c r="J52" s="589"/>
      <c r="K52" s="589"/>
      <c r="L52" s="99"/>
      <c r="M52" s="99"/>
      <c r="N52" s="99"/>
      <c r="O52" s="99"/>
      <c r="P52" s="99"/>
      <c r="Q52" s="99"/>
      <c r="R52" s="99"/>
      <c r="S52" s="99"/>
      <c r="T52" s="99"/>
      <c r="U52" s="99"/>
      <c r="V52" s="100"/>
      <c r="W52" s="616"/>
      <c r="X52" s="617"/>
      <c r="Y52" s="617"/>
      <c r="Z52" s="617"/>
      <c r="AA52" s="2"/>
      <c r="AB52" s="2"/>
      <c r="AC52" s="101"/>
      <c r="AD52" s="101"/>
      <c r="AE52" s="101"/>
      <c r="AF52" s="101"/>
      <c r="AG52" s="101"/>
      <c r="AH52" s="101"/>
      <c r="AI52" s="101"/>
      <c r="AJ52" s="101"/>
      <c r="AM52" s="101"/>
      <c r="AN52" s="101"/>
      <c r="AO52" s="101"/>
      <c r="AP52" s="101"/>
      <c r="AQ52" s="101"/>
      <c r="AR52" s="101"/>
      <c r="AS52" s="101"/>
      <c r="AT52" s="101"/>
      <c r="AU52" s="101"/>
      <c r="AV52" s="102"/>
      <c r="AW52" s="101"/>
      <c r="AY52" s="508" t="s">
        <v>74</v>
      </c>
      <c r="AZ52" s="508"/>
      <c r="BA52" s="508"/>
    </row>
    <row r="53" spans="1:57" ht="18" customHeight="1" x14ac:dyDescent="0.15">
      <c r="A53" s="583"/>
      <c r="B53" s="584"/>
      <c r="C53" s="590" t="s">
        <v>68</v>
      </c>
      <c r="D53" s="591"/>
      <c r="E53" s="103"/>
      <c r="F53" s="577"/>
      <c r="G53" s="577"/>
      <c r="H53" s="577"/>
      <c r="I53" s="577"/>
      <c r="J53" s="577"/>
      <c r="K53" s="577"/>
      <c r="L53" s="577"/>
      <c r="M53" s="577"/>
      <c r="N53" s="577"/>
      <c r="O53" s="577"/>
      <c r="P53" s="577"/>
      <c r="Q53" s="577"/>
      <c r="R53" s="577"/>
      <c r="S53" s="577"/>
      <c r="T53" s="577"/>
      <c r="U53" s="577"/>
      <c r="V53" s="592"/>
      <c r="W53" s="616"/>
      <c r="X53" s="617"/>
      <c r="Y53" s="617"/>
      <c r="Z53" s="617"/>
      <c r="AA53" s="2"/>
      <c r="AB53" s="2"/>
      <c r="AC53" s="101"/>
      <c r="AD53" s="101"/>
      <c r="AE53" s="101"/>
      <c r="AF53" s="101"/>
      <c r="AG53" s="101"/>
      <c r="AH53" s="101"/>
      <c r="AI53" s="101"/>
      <c r="AJ53" s="101"/>
      <c r="AK53" s="101"/>
      <c r="AL53" s="101"/>
      <c r="AM53" s="101"/>
      <c r="AN53" s="101"/>
      <c r="AO53" s="101"/>
      <c r="AP53" s="101"/>
      <c r="AQ53" s="101"/>
      <c r="AR53" s="101"/>
      <c r="AS53" s="101"/>
      <c r="AT53" s="593" t="s">
        <v>75</v>
      </c>
      <c r="AU53" s="593"/>
      <c r="AV53" s="594"/>
      <c r="AW53" s="105"/>
      <c r="AX53" s="106"/>
      <c r="AY53" s="597" t="s">
        <v>76</v>
      </c>
      <c r="AZ53" s="597"/>
      <c r="BA53" s="597"/>
    </row>
    <row r="54" spans="1:57" ht="18" customHeight="1" x14ac:dyDescent="0.15">
      <c r="A54" s="585"/>
      <c r="B54" s="586"/>
      <c r="C54" s="575" t="s">
        <v>69</v>
      </c>
      <c r="D54" s="576"/>
      <c r="F54" s="577"/>
      <c r="G54" s="577"/>
      <c r="H54" s="577"/>
      <c r="I54" s="577"/>
      <c r="J54" s="577"/>
      <c r="K54" s="577"/>
      <c r="L54" s="577"/>
      <c r="M54" s="578" t="s">
        <v>77</v>
      </c>
      <c r="N54" s="578"/>
      <c r="O54" s="579"/>
      <c r="P54" s="579"/>
      <c r="Q54" s="579"/>
      <c r="R54" s="579"/>
      <c r="S54" s="579"/>
      <c r="T54" s="579"/>
      <c r="U54" s="579"/>
      <c r="V54" s="580"/>
      <c r="W54" s="107"/>
      <c r="X54" s="108"/>
      <c r="Y54" s="108"/>
      <c r="Z54" s="108"/>
      <c r="AA54" s="108"/>
      <c r="AB54" s="109"/>
      <c r="AC54" s="67"/>
      <c r="AD54" s="67"/>
      <c r="AE54" s="67"/>
      <c r="AF54" s="67"/>
      <c r="AG54" s="67"/>
      <c r="AH54" s="67"/>
      <c r="AI54" s="67"/>
      <c r="AJ54" s="67"/>
      <c r="AK54" s="67"/>
      <c r="AL54" s="67"/>
      <c r="AM54" s="67"/>
      <c r="AN54" s="67"/>
      <c r="AO54" s="67"/>
      <c r="AP54" s="67"/>
      <c r="AQ54" s="67"/>
      <c r="AR54" s="67"/>
      <c r="AS54" s="67"/>
      <c r="AT54" s="595"/>
      <c r="AU54" s="595"/>
      <c r="AV54" s="596"/>
      <c r="AW54" s="105"/>
      <c r="AX54" s="106"/>
      <c r="AY54" s="573" t="s">
        <v>78</v>
      </c>
      <c r="AZ54" s="573"/>
      <c r="BA54" s="573"/>
      <c r="BE54" s="352"/>
    </row>
    <row r="55" spans="1:57" ht="18" customHeight="1" x14ac:dyDescent="0.15">
      <c r="A55" s="560" t="s">
        <v>79</v>
      </c>
      <c r="B55" s="561"/>
      <c r="C55" s="561"/>
      <c r="D55" s="561"/>
      <c r="E55" s="561"/>
      <c r="F55" s="561"/>
      <c r="G55" s="562"/>
      <c r="H55" s="570" t="s">
        <v>80</v>
      </c>
      <c r="I55" s="571"/>
      <c r="J55" s="571"/>
      <c r="K55" s="571"/>
      <c r="L55" s="571"/>
      <c r="M55" s="571"/>
      <c r="N55" s="571"/>
      <c r="O55" s="571"/>
      <c r="P55" s="572"/>
      <c r="Q55" s="560" t="s">
        <v>15</v>
      </c>
      <c r="R55" s="561"/>
      <c r="S55" s="562"/>
      <c r="T55" s="560" t="s">
        <v>81</v>
      </c>
      <c r="U55" s="561"/>
      <c r="V55" s="561"/>
      <c r="W55" s="561"/>
      <c r="X55" s="561"/>
      <c r="Y55" s="561"/>
      <c r="Z55" s="561"/>
      <c r="AA55" s="561"/>
      <c r="AB55" s="561"/>
      <c r="AC55" s="561"/>
      <c r="AD55" s="561"/>
      <c r="AE55" s="561"/>
      <c r="AF55" s="561"/>
      <c r="AG55" s="561"/>
      <c r="AH55" s="561"/>
      <c r="AI55" s="561"/>
      <c r="AJ55" s="561"/>
      <c r="AK55" s="561"/>
      <c r="AL55" s="561"/>
      <c r="AM55" s="561"/>
      <c r="AN55" s="562"/>
      <c r="AO55" s="570" t="s">
        <v>82</v>
      </c>
      <c r="AP55" s="571"/>
      <c r="AQ55" s="571"/>
      <c r="AR55" s="571"/>
      <c r="AS55" s="571"/>
      <c r="AT55" s="571"/>
      <c r="AU55" s="571"/>
      <c r="AV55" s="572"/>
      <c r="AW55" s="105"/>
      <c r="AX55" s="106"/>
      <c r="AY55" s="573" t="s">
        <v>83</v>
      </c>
      <c r="AZ55" s="573"/>
      <c r="BA55" s="573"/>
      <c r="BE55" s="352"/>
    </row>
    <row r="56" spans="1:57" ht="21" customHeight="1" x14ac:dyDescent="0.15">
      <c r="A56" s="563" t="s">
        <v>84</v>
      </c>
      <c r="B56" s="563"/>
      <c r="C56" s="563"/>
      <c r="D56" s="563"/>
      <c r="E56" s="564" t="s">
        <v>85</v>
      </c>
      <c r="F56" s="564"/>
      <c r="G56" s="564"/>
      <c r="H56" s="111"/>
      <c r="I56" s="565"/>
      <c r="J56" s="565"/>
      <c r="K56" s="565"/>
      <c r="L56" s="565"/>
      <c r="M56" s="565"/>
      <c r="N56" s="565"/>
      <c r="O56" s="565"/>
      <c r="P56" s="566"/>
      <c r="Q56" s="567"/>
      <c r="R56" s="568"/>
      <c r="S56" s="569"/>
      <c r="T56" s="574"/>
      <c r="U56" s="565"/>
      <c r="V56" s="565"/>
      <c r="W56" s="565"/>
      <c r="X56" s="565"/>
      <c r="Y56" s="565"/>
      <c r="Z56" s="565"/>
      <c r="AA56" s="565"/>
      <c r="AB56" s="565"/>
      <c r="AC56" s="565"/>
      <c r="AD56" s="565"/>
      <c r="AE56" s="565"/>
      <c r="AF56" s="565"/>
      <c r="AG56" s="565"/>
      <c r="AH56" s="565"/>
      <c r="AI56" s="565"/>
      <c r="AJ56" s="565"/>
      <c r="AK56" s="565"/>
      <c r="AL56" s="565"/>
      <c r="AM56" s="565"/>
      <c r="AN56" s="566"/>
      <c r="AO56" s="556"/>
      <c r="AP56" s="557"/>
      <c r="AQ56" s="557"/>
      <c r="AR56" s="557"/>
      <c r="AS56" s="557"/>
      <c r="AT56" s="557"/>
      <c r="AU56" s="557"/>
      <c r="AV56" s="558"/>
      <c r="AW56" s="112"/>
      <c r="AY56" s="559" t="s">
        <v>469</v>
      </c>
      <c r="AZ56" s="559"/>
      <c r="BA56" s="559"/>
    </row>
    <row r="57" spans="1:57" ht="21" customHeight="1" x14ac:dyDescent="0.15">
      <c r="A57" s="551" t="s">
        <v>87</v>
      </c>
      <c r="B57" s="551"/>
      <c r="C57" s="551"/>
      <c r="D57" s="551"/>
      <c r="E57" s="551" t="s">
        <v>88</v>
      </c>
      <c r="F57" s="551"/>
      <c r="G57" s="551"/>
      <c r="H57" s="113"/>
      <c r="I57" s="552"/>
      <c r="J57" s="552"/>
      <c r="K57" s="552"/>
      <c r="L57" s="552"/>
      <c r="M57" s="552"/>
      <c r="N57" s="552"/>
      <c r="O57" s="552"/>
      <c r="P57" s="553"/>
      <c r="Q57" s="554"/>
      <c r="R57" s="554"/>
      <c r="S57" s="554"/>
      <c r="T57" s="555"/>
      <c r="U57" s="552"/>
      <c r="V57" s="552"/>
      <c r="W57" s="552"/>
      <c r="X57" s="552"/>
      <c r="Y57" s="552"/>
      <c r="Z57" s="552"/>
      <c r="AA57" s="552"/>
      <c r="AB57" s="552"/>
      <c r="AC57" s="552"/>
      <c r="AD57" s="552"/>
      <c r="AE57" s="552"/>
      <c r="AF57" s="552"/>
      <c r="AG57" s="552"/>
      <c r="AH57" s="552"/>
      <c r="AI57" s="552"/>
      <c r="AJ57" s="552"/>
      <c r="AK57" s="552"/>
      <c r="AL57" s="552"/>
      <c r="AM57" s="552"/>
      <c r="AN57" s="553"/>
      <c r="AO57" s="556"/>
      <c r="AP57" s="557"/>
      <c r="AQ57" s="557"/>
      <c r="AR57" s="557"/>
      <c r="AS57" s="557"/>
      <c r="AT57" s="557"/>
      <c r="AU57" s="557"/>
      <c r="AV57" s="558"/>
      <c r="AW57" s="114"/>
      <c r="AY57" s="541" t="s">
        <v>470</v>
      </c>
      <c r="AZ57" s="541"/>
      <c r="BA57" s="541"/>
    </row>
    <row r="58" spans="1:57" ht="21" customHeight="1" x14ac:dyDescent="0.15">
      <c r="A58" s="542" t="s">
        <v>87</v>
      </c>
      <c r="B58" s="542"/>
      <c r="C58" s="542"/>
      <c r="D58" s="542"/>
      <c r="E58" s="542" t="s">
        <v>90</v>
      </c>
      <c r="F58" s="542"/>
      <c r="G58" s="542"/>
      <c r="H58" s="115"/>
      <c r="I58" s="543"/>
      <c r="J58" s="543"/>
      <c r="K58" s="543"/>
      <c r="L58" s="543"/>
      <c r="M58" s="543"/>
      <c r="N58" s="543"/>
      <c r="O58" s="543"/>
      <c r="P58" s="544"/>
      <c r="Q58" s="545"/>
      <c r="R58" s="545"/>
      <c r="S58" s="545"/>
      <c r="T58" s="546"/>
      <c r="U58" s="543"/>
      <c r="V58" s="543"/>
      <c r="W58" s="543"/>
      <c r="X58" s="543"/>
      <c r="Y58" s="543"/>
      <c r="Z58" s="543"/>
      <c r="AA58" s="543"/>
      <c r="AB58" s="543"/>
      <c r="AC58" s="543"/>
      <c r="AD58" s="543"/>
      <c r="AE58" s="543"/>
      <c r="AF58" s="543"/>
      <c r="AG58" s="543"/>
      <c r="AH58" s="543"/>
      <c r="AI58" s="543"/>
      <c r="AJ58" s="543"/>
      <c r="AK58" s="543"/>
      <c r="AL58" s="543"/>
      <c r="AM58" s="543"/>
      <c r="AN58" s="544"/>
      <c r="AO58" s="547"/>
      <c r="AP58" s="548"/>
      <c r="AQ58" s="548"/>
      <c r="AR58" s="548"/>
      <c r="AS58" s="548"/>
      <c r="AT58" s="548"/>
      <c r="AU58" s="548"/>
      <c r="AV58" s="549"/>
      <c r="AW58" s="116"/>
      <c r="AY58" s="550" t="s">
        <v>91</v>
      </c>
      <c r="AZ58" s="550"/>
      <c r="BA58" s="550"/>
    </row>
    <row r="59" spans="1:57" ht="34.5" customHeight="1" x14ac:dyDescent="0.15">
      <c r="A59" s="117"/>
      <c r="B59" s="117"/>
      <c r="C59" s="117"/>
      <c r="D59" s="117"/>
      <c r="E59" s="117"/>
      <c r="F59" s="117"/>
      <c r="H59" s="118"/>
      <c r="I59" s="118"/>
      <c r="J59" s="118"/>
      <c r="K59" s="118"/>
      <c r="L59" s="118"/>
      <c r="M59" s="118"/>
      <c r="N59" s="540" t="s">
        <v>92</v>
      </c>
      <c r="O59" s="540"/>
      <c r="P59" s="540"/>
      <c r="Q59" s="540"/>
      <c r="R59" s="540"/>
      <c r="S59" s="540"/>
      <c r="T59" s="540"/>
      <c r="U59" s="540"/>
      <c r="V59" s="540"/>
      <c r="W59" s="540"/>
      <c r="X59" s="540"/>
      <c r="Y59" s="540"/>
      <c r="Z59" s="540"/>
      <c r="AA59" s="540"/>
      <c r="AB59" s="540"/>
      <c r="AC59" s="540"/>
      <c r="AD59" s="540"/>
      <c r="AE59" s="540"/>
      <c r="AF59" s="540"/>
      <c r="AG59" s="540"/>
      <c r="AH59" s="540"/>
      <c r="AI59" s="540"/>
      <c r="AJ59" s="118"/>
      <c r="AK59" s="118"/>
      <c r="AL59" s="118"/>
      <c r="AM59" s="118"/>
      <c r="AN59" s="118"/>
      <c r="AO59" s="118"/>
      <c r="AP59" s="118"/>
      <c r="AQ59" s="117"/>
      <c r="AR59" s="117"/>
      <c r="AS59" s="117"/>
      <c r="AT59" s="117"/>
      <c r="AU59" s="117"/>
      <c r="AV59" s="117"/>
      <c r="AW59" s="117"/>
      <c r="AY59" s="510" t="s">
        <v>93</v>
      </c>
      <c r="AZ59" s="511"/>
      <c r="BA59" s="512"/>
    </row>
    <row r="60" spans="1:57" ht="9.75" customHeight="1" x14ac:dyDescent="0.15">
      <c r="A60" s="519" t="s">
        <v>94</v>
      </c>
      <c r="B60" s="520"/>
      <c r="C60" s="519" t="s">
        <v>53</v>
      </c>
      <c r="D60" s="520"/>
      <c r="E60" s="523"/>
      <c r="F60" s="519" t="s">
        <v>95</v>
      </c>
      <c r="G60" s="520"/>
      <c r="H60" s="523"/>
      <c r="I60" s="525"/>
      <c r="J60" s="514" t="s">
        <v>96</v>
      </c>
      <c r="K60" s="514"/>
      <c r="L60" s="514"/>
      <c r="M60" s="514"/>
      <c r="N60" s="514"/>
      <c r="O60" s="514"/>
      <c r="P60" s="514"/>
      <c r="Q60" s="514"/>
      <c r="R60" s="514"/>
      <c r="S60" s="527"/>
      <c r="T60" s="513" t="s">
        <v>97</v>
      </c>
      <c r="U60" s="514"/>
      <c r="V60" s="514"/>
      <c r="W60" s="513" t="s">
        <v>98</v>
      </c>
      <c r="X60" s="514"/>
      <c r="Y60" s="517"/>
      <c r="Z60" s="513" t="s">
        <v>99</v>
      </c>
      <c r="AA60" s="514"/>
      <c r="AB60" s="517"/>
      <c r="AC60" s="539" t="s">
        <v>28</v>
      </c>
      <c r="AD60" s="539"/>
      <c r="AE60" s="539"/>
      <c r="AF60" s="530" t="s">
        <v>100</v>
      </c>
      <c r="AG60" s="531"/>
      <c r="AH60" s="531"/>
      <c r="AI60" s="531"/>
      <c r="AJ60" s="531"/>
      <c r="AK60" s="531"/>
      <c r="AL60" s="531"/>
      <c r="AM60" s="531"/>
      <c r="AN60" s="532"/>
      <c r="AO60" s="513" t="s">
        <v>102</v>
      </c>
      <c r="AP60" s="514"/>
      <c r="AQ60" s="514"/>
      <c r="AR60" s="514"/>
      <c r="AS60" s="514"/>
      <c r="AT60" s="514"/>
      <c r="AU60" s="514"/>
      <c r="AV60" s="517"/>
      <c r="AW60" s="103"/>
    </row>
    <row r="61" spans="1:57" ht="9.75" customHeight="1" x14ac:dyDescent="0.15">
      <c r="A61" s="521"/>
      <c r="B61" s="522"/>
      <c r="C61" s="521"/>
      <c r="D61" s="522"/>
      <c r="E61" s="524"/>
      <c r="F61" s="521"/>
      <c r="G61" s="522"/>
      <c r="H61" s="524"/>
      <c r="I61" s="526"/>
      <c r="J61" s="516"/>
      <c r="K61" s="516"/>
      <c r="L61" s="516"/>
      <c r="M61" s="516"/>
      <c r="N61" s="516"/>
      <c r="O61" s="516"/>
      <c r="P61" s="516"/>
      <c r="Q61" s="516"/>
      <c r="R61" s="516"/>
      <c r="S61" s="528"/>
      <c r="T61" s="515"/>
      <c r="U61" s="516"/>
      <c r="V61" s="516"/>
      <c r="W61" s="515"/>
      <c r="X61" s="516"/>
      <c r="Y61" s="518"/>
      <c r="Z61" s="515"/>
      <c r="AA61" s="516"/>
      <c r="AB61" s="518"/>
      <c r="AC61" s="529" t="s">
        <v>103</v>
      </c>
      <c r="AD61" s="529"/>
      <c r="AE61" s="529"/>
      <c r="AF61" s="533"/>
      <c r="AG61" s="534"/>
      <c r="AH61" s="534"/>
      <c r="AI61" s="534"/>
      <c r="AJ61" s="534"/>
      <c r="AK61" s="534"/>
      <c r="AL61" s="534"/>
      <c r="AM61" s="534"/>
      <c r="AN61" s="535"/>
      <c r="AO61" s="515"/>
      <c r="AP61" s="516"/>
      <c r="AQ61" s="516"/>
      <c r="AR61" s="516"/>
      <c r="AS61" s="516"/>
      <c r="AT61" s="516"/>
      <c r="AU61" s="516"/>
      <c r="AV61" s="518"/>
      <c r="AW61" s="103"/>
    </row>
    <row r="62" spans="1:57" ht="21" customHeight="1" x14ac:dyDescent="0.15">
      <c r="A62" s="509">
        <v>21</v>
      </c>
      <c r="B62" s="509"/>
      <c r="C62" s="497" t="str">
        <f>IF(県登録作成!I170&gt;=1,"",IF(県登録作成!G170="","",県登録作成!G170))</f>
        <v/>
      </c>
      <c r="D62" s="497"/>
      <c r="E62" s="497"/>
      <c r="F62" s="498" t="str">
        <f>IF(県登録作成!I170&gt;=1,"",IF(県登録作成!F170="","",県登録作成!F170))</f>
        <v/>
      </c>
      <c r="G62" s="498"/>
      <c r="H62" s="498"/>
      <c r="I62" s="189"/>
      <c r="J62" s="499" t="str">
        <f>IF(県登録作成!I170&gt;=1,"",IF(県登録作成!E170="","",県登録作成!E170))</f>
        <v/>
      </c>
      <c r="K62" s="499"/>
      <c r="L62" s="499"/>
      <c r="M62" s="499"/>
      <c r="N62" s="499"/>
      <c r="O62" s="499"/>
      <c r="P62" s="499"/>
      <c r="Q62" s="499"/>
      <c r="R62" s="499"/>
      <c r="S62" s="500"/>
      <c r="T62" s="493" t="str">
        <f>IF(県登録作成!I170&gt;=1,"",IF(県登録作成!D170="","",県登録作成!D170))</f>
        <v/>
      </c>
      <c r="U62" s="494"/>
      <c r="V62" s="495"/>
      <c r="W62" s="501" t="str">
        <f>IF(県登録作成!I170&gt;=1,"",IF(県登録作成!N170="","",県登録作成!N170))</f>
        <v/>
      </c>
      <c r="X62" s="501"/>
      <c r="Y62" s="501"/>
      <c r="Z62" s="502" t="str">
        <f>IF(県登録作成!I170&gt;=1,"",IF(県登録作成!O170="","",県登録作成!O170))</f>
        <v/>
      </c>
      <c r="AA62" s="503"/>
      <c r="AB62" s="504"/>
      <c r="AC62" s="638" t="str">
        <f>IF(県登録作成!I170&gt;=1,"",IF(県登録作成!P170="済","○",""))</f>
        <v/>
      </c>
      <c r="AD62" s="639"/>
      <c r="AE62" s="640"/>
      <c r="AF62" s="536" t="str">
        <f>IF(県登録作成!I170&gt;=1,"",IF(AND(県登録作成!Q170&lt;&gt;"",県登録作成!R170&lt;&gt;""),県登録作成!Q170&amp;" "&amp;県登録作成!R170,""))</f>
        <v/>
      </c>
      <c r="AG62" s="537"/>
      <c r="AH62" s="537"/>
      <c r="AI62" s="537"/>
      <c r="AJ62" s="537"/>
      <c r="AK62" s="537"/>
      <c r="AL62" s="537"/>
      <c r="AM62" s="537"/>
      <c r="AN62" s="538"/>
      <c r="AO62" s="536" t="str">
        <f>IF(県登録作成!I170&gt;=1,"",IF(県登録作成!S170="","",県登録作成!S170&amp;"小学校"))</f>
        <v/>
      </c>
      <c r="AP62" s="537"/>
      <c r="AQ62" s="537"/>
      <c r="AR62" s="537"/>
      <c r="AS62" s="537"/>
      <c r="AT62" s="537"/>
      <c r="AU62" s="537"/>
      <c r="AV62" s="538"/>
      <c r="AW62" s="120"/>
      <c r="AY62" s="182" t="s">
        <v>207</v>
      </c>
      <c r="AZ62" s="60"/>
      <c r="BA62" s="60"/>
      <c r="BC62" s="352"/>
      <c r="BE62" s="121">
        <v>21</v>
      </c>
    </row>
    <row r="63" spans="1:57" ht="21" customHeight="1" x14ac:dyDescent="0.15">
      <c r="A63" s="496">
        <v>22</v>
      </c>
      <c r="B63" s="496"/>
      <c r="C63" s="497" t="str">
        <f>IF(県登録作成!I171&gt;=1,"",IF(県登録作成!G171="","",県登録作成!G171))</f>
        <v/>
      </c>
      <c r="D63" s="497"/>
      <c r="E63" s="497"/>
      <c r="F63" s="498" t="str">
        <f>IF(県登録作成!I171&gt;=1,"",IF(県登録作成!F171="","",県登録作成!F171))</f>
        <v/>
      </c>
      <c r="G63" s="498"/>
      <c r="H63" s="498"/>
      <c r="I63" s="189"/>
      <c r="J63" s="499" t="str">
        <f>IF(県登録作成!I171&gt;=1,"",IF(県登録作成!E171="","",県登録作成!E171))</f>
        <v/>
      </c>
      <c r="K63" s="499"/>
      <c r="L63" s="499"/>
      <c r="M63" s="499"/>
      <c r="N63" s="499"/>
      <c r="O63" s="499"/>
      <c r="P63" s="499"/>
      <c r="Q63" s="499"/>
      <c r="R63" s="499"/>
      <c r="S63" s="500"/>
      <c r="T63" s="493" t="str">
        <f>IF(県登録作成!I171&gt;=1,"",IF(県登録作成!D171="","",県登録作成!D171))</f>
        <v/>
      </c>
      <c r="U63" s="494"/>
      <c r="V63" s="495"/>
      <c r="W63" s="501" t="str">
        <f>IF(県登録作成!I171&gt;=1,"",IF(県登録作成!N171="","",県登録作成!N171))</f>
        <v/>
      </c>
      <c r="X63" s="501"/>
      <c r="Y63" s="501"/>
      <c r="Z63" s="502" t="str">
        <f>IF(県登録作成!I171&gt;=1,"",IF(県登録作成!O171="","",県登録作成!O171))</f>
        <v/>
      </c>
      <c r="AA63" s="503"/>
      <c r="AB63" s="504"/>
      <c r="AC63" s="505" t="str">
        <f>IF(県登録作成!I171&gt;=1,"",IF(県登録作成!P171="済","○",""))</f>
        <v/>
      </c>
      <c r="AD63" s="506"/>
      <c r="AE63" s="507"/>
      <c r="AF63" s="486" t="str">
        <f>IF(県登録作成!I171&gt;=1,"",IF(AND(県登録作成!Q171&lt;&gt;"",県登録作成!R171&lt;&gt;""),県登録作成!Q171&amp;" "&amp;県登録作成!R171,""))</f>
        <v/>
      </c>
      <c r="AG63" s="487"/>
      <c r="AH63" s="487"/>
      <c r="AI63" s="487"/>
      <c r="AJ63" s="487"/>
      <c r="AK63" s="487"/>
      <c r="AL63" s="487"/>
      <c r="AM63" s="487"/>
      <c r="AN63" s="488"/>
      <c r="AO63" s="486" t="str">
        <f>IF(県登録作成!I171&gt;=1,"",IF(県登録作成!S171="","",県登録作成!S171&amp;"小学校"))</f>
        <v/>
      </c>
      <c r="AP63" s="487"/>
      <c r="AQ63" s="487"/>
      <c r="AR63" s="487"/>
      <c r="AS63" s="487"/>
      <c r="AT63" s="487"/>
      <c r="AU63" s="487"/>
      <c r="AV63" s="488"/>
      <c r="AW63" s="120"/>
      <c r="AY63" s="279" t="s">
        <v>231</v>
      </c>
      <c r="AZ63" s="60"/>
      <c r="BA63" s="60"/>
      <c r="BE63" s="121">
        <v>22</v>
      </c>
    </row>
    <row r="64" spans="1:57" ht="21" customHeight="1" x14ac:dyDescent="0.15">
      <c r="A64" s="496">
        <v>23</v>
      </c>
      <c r="B64" s="496"/>
      <c r="C64" s="497" t="str">
        <f>IF(県登録作成!I172&gt;=1,"",IF(県登録作成!G172="","",県登録作成!G172))</f>
        <v/>
      </c>
      <c r="D64" s="497"/>
      <c r="E64" s="497"/>
      <c r="F64" s="498" t="str">
        <f>IF(県登録作成!I172&gt;=1,"",IF(県登録作成!F172="","",県登録作成!F172))</f>
        <v/>
      </c>
      <c r="G64" s="498"/>
      <c r="H64" s="498"/>
      <c r="I64" s="189"/>
      <c r="J64" s="499" t="str">
        <f>IF(県登録作成!I172&gt;=1,"",IF(県登録作成!E172="","",県登録作成!E172))</f>
        <v/>
      </c>
      <c r="K64" s="499"/>
      <c r="L64" s="499"/>
      <c r="M64" s="499"/>
      <c r="N64" s="499"/>
      <c r="O64" s="499"/>
      <c r="P64" s="499"/>
      <c r="Q64" s="499"/>
      <c r="R64" s="499"/>
      <c r="S64" s="500"/>
      <c r="T64" s="493" t="str">
        <f>IF(県登録作成!I172&gt;=1,"",IF(県登録作成!D172="","",県登録作成!D172))</f>
        <v/>
      </c>
      <c r="U64" s="494"/>
      <c r="V64" s="495"/>
      <c r="W64" s="501" t="str">
        <f>IF(県登録作成!I172&gt;=1,"",IF(県登録作成!N172="","",県登録作成!N172))</f>
        <v/>
      </c>
      <c r="X64" s="501"/>
      <c r="Y64" s="501"/>
      <c r="Z64" s="502" t="str">
        <f>IF(県登録作成!I172&gt;=1,"",IF(県登録作成!O172="","",県登録作成!O172))</f>
        <v/>
      </c>
      <c r="AA64" s="503"/>
      <c r="AB64" s="504"/>
      <c r="AC64" s="505" t="str">
        <f>IF(県登録作成!I172&gt;=1,"",IF(県登録作成!P172="済","○",""))</f>
        <v/>
      </c>
      <c r="AD64" s="506"/>
      <c r="AE64" s="507"/>
      <c r="AF64" s="486" t="str">
        <f>IF(県登録作成!I172&gt;=1,"",IF(AND(県登録作成!Q172&lt;&gt;"",県登録作成!R172&lt;&gt;""),県登録作成!Q172&amp;" "&amp;県登録作成!R172,""))</f>
        <v/>
      </c>
      <c r="AG64" s="487"/>
      <c r="AH64" s="487"/>
      <c r="AI64" s="487"/>
      <c r="AJ64" s="487"/>
      <c r="AK64" s="487"/>
      <c r="AL64" s="487"/>
      <c r="AM64" s="487"/>
      <c r="AN64" s="488"/>
      <c r="AO64" s="486" t="str">
        <f>IF(県登録作成!I172&gt;=1,"",IF(県登録作成!S172="","",県登録作成!S172&amp;"小学校"))</f>
        <v/>
      </c>
      <c r="AP64" s="487"/>
      <c r="AQ64" s="487"/>
      <c r="AR64" s="487"/>
      <c r="AS64" s="487"/>
      <c r="AT64" s="487"/>
      <c r="AU64" s="487"/>
      <c r="AV64" s="488"/>
      <c r="AW64" s="120"/>
      <c r="AY64" s="279" t="s">
        <v>447</v>
      </c>
      <c r="BE64" s="121">
        <v>23</v>
      </c>
    </row>
    <row r="65" spans="1:57" ht="21" customHeight="1" x14ac:dyDescent="0.15">
      <c r="A65" s="496">
        <v>24</v>
      </c>
      <c r="B65" s="496"/>
      <c r="C65" s="497" t="str">
        <f>IF(県登録作成!I173&gt;=1,"",IF(県登録作成!G173="","",県登録作成!G173))</f>
        <v/>
      </c>
      <c r="D65" s="497"/>
      <c r="E65" s="497"/>
      <c r="F65" s="498" t="str">
        <f>IF(県登録作成!I173&gt;=1,"",IF(県登録作成!F173="","",県登録作成!F173))</f>
        <v/>
      </c>
      <c r="G65" s="498"/>
      <c r="H65" s="498"/>
      <c r="I65" s="189"/>
      <c r="J65" s="499" t="str">
        <f>IF(県登録作成!I173&gt;=1,"",IF(県登録作成!E173="","",県登録作成!E173))</f>
        <v/>
      </c>
      <c r="K65" s="499"/>
      <c r="L65" s="499"/>
      <c r="M65" s="499"/>
      <c r="N65" s="499"/>
      <c r="O65" s="499"/>
      <c r="P65" s="499"/>
      <c r="Q65" s="499"/>
      <c r="R65" s="499"/>
      <c r="S65" s="500"/>
      <c r="T65" s="493" t="str">
        <f>IF(県登録作成!I173&gt;=1,"",IF(県登録作成!D173="","",県登録作成!D173))</f>
        <v/>
      </c>
      <c r="U65" s="494"/>
      <c r="V65" s="495"/>
      <c r="W65" s="501" t="str">
        <f>IF(県登録作成!I173&gt;=1,"",IF(県登録作成!N173="","",県登録作成!N173))</f>
        <v/>
      </c>
      <c r="X65" s="501"/>
      <c r="Y65" s="501"/>
      <c r="Z65" s="502" t="str">
        <f>IF(県登録作成!I173&gt;=1,"",IF(県登録作成!O173="","",県登録作成!O173))</f>
        <v/>
      </c>
      <c r="AA65" s="503"/>
      <c r="AB65" s="504"/>
      <c r="AC65" s="505" t="str">
        <f>IF(県登録作成!I173&gt;=1,"",IF(県登録作成!P173="済","○",""))</f>
        <v/>
      </c>
      <c r="AD65" s="506"/>
      <c r="AE65" s="507"/>
      <c r="AF65" s="486" t="str">
        <f>IF(県登録作成!I173&gt;=1,"",IF(AND(県登録作成!Q173&lt;&gt;"",県登録作成!R173&lt;&gt;""),県登録作成!Q173&amp;" "&amp;県登録作成!R173,""))</f>
        <v/>
      </c>
      <c r="AG65" s="487"/>
      <c r="AH65" s="487"/>
      <c r="AI65" s="487"/>
      <c r="AJ65" s="487"/>
      <c r="AK65" s="487"/>
      <c r="AL65" s="487"/>
      <c r="AM65" s="487"/>
      <c r="AN65" s="488"/>
      <c r="AO65" s="486" t="str">
        <f>IF(県登録作成!I173&gt;=1,"",IF(県登録作成!S173="","",県登録作成!S173&amp;"小学校"))</f>
        <v/>
      </c>
      <c r="AP65" s="487"/>
      <c r="AQ65" s="487"/>
      <c r="AR65" s="487"/>
      <c r="AS65" s="487"/>
      <c r="AT65" s="487"/>
      <c r="AU65" s="487"/>
      <c r="AV65" s="488"/>
      <c r="AW65" s="120"/>
      <c r="AY65" s="508" t="s">
        <v>448</v>
      </c>
      <c r="AZ65" s="508"/>
      <c r="BA65" s="508"/>
      <c r="BE65" s="121">
        <v>24</v>
      </c>
    </row>
    <row r="66" spans="1:57" ht="21" customHeight="1" x14ac:dyDescent="0.15">
      <c r="A66" s="496">
        <v>25</v>
      </c>
      <c r="B66" s="496"/>
      <c r="C66" s="497" t="str">
        <f>IF(県登録作成!I174&gt;=1,"",IF(県登録作成!G174="","",県登録作成!G174))</f>
        <v/>
      </c>
      <c r="D66" s="497"/>
      <c r="E66" s="497"/>
      <c r="F66" s="498" t="str">
        <f>IF(県登録作成!I174&gt;=1,"",IF(県登録作成!F174="","",県登録作成!F174))</f>
        <v/>
      </c>
      <c r="G66" s="498"/>
      <c r="H66" s="498"/>
      <c r="I66" s="189"/>
      <c r="J66" s="499" t="str">
        <f>IF(県登録作成!I174&gt;=1,"",IF(県登録作成!E174="","",県登録作成!E174))</f>
        <v/>
      </c>
      <c r="K66" s="499"/>
      <c r="L66" s="499"/>
      <c r="M66" s="499"/>
      <c r="N66" s="499"/>
      <c r="O66" s="499"/>
      <c r="P66" s="499"/>
      <c r="Q66" s="499"/>
      <c r="R66" s="499"/>
      <c r="S66" s="500"/>
      <c r="T66" s="493" t="str">
        <f>IF(県登録作成!I174&gt;=1,"",IF(県登録作成!D174="","",県登録作成!D174))</f>
        <v/>
      </c>
      <c r="U66" s="494"/>
      <c r="V66" s="495"/>
      <c r="W66" s="501" t="str">
        <f>IF(県登録作成!I174&gt;=1,"",IF(県登録作成!N174="","",県登録作成!N174))</f>
        <v/>
      </c>
      <c r="X66" s="501"/>
      <c r="Y66" s="501"/>
      <c r="Z66" s="502" t="str">
        <f>IF(県登録作成!I174&gt;=1,"",IF(県登録作成!O174="","",県登録作成!O174))</f>
        <v/>
      </c>
      <c r="AA66" s="503"/>
      <c r="AB66" s="504"/>
      <c r="AC66" s="505" t="str">
        <f>IF(県登録作成!I174&gt;=1,"",IF(県登録作成!P174="済","○",""))</f>
        <v/>
      </c>
      <c r="AD66" s="506"/>
      <c r="AE66" s="507"/>
      <c r="AF66" s="486" t="str">
        <f>IF(県登録作成!I174&gt;=1,"",IF(AND(県登録作成!Q174&lt;&gt;"",県登録作成!R174&lt;&gt;""),県登録作成!Q174&amp;" "&amp;県登録作成!R174,""))</f>
        <v/>
      </c>
      <c r="AG66" s="487"/>
      <c r="AH66" s="487"/>
      <c r="AI66" s="487"/>
      <c r="AJ66" s="487"/>
      <c r="AK66" s="487"/>
      <c r="AL66" s="487"/>
      <c r="AM66" s="487"/>
      <c r="AN66" s="488"/>
      <c r="AO66" s="486" t="str">
        <f>IF(県登録作成!I174&gt;=1,"",IF(県登録作成!S174="","",県登録作成!S174&amp;"小学校"))</f>
        <v/>
      </c>
      <c r="AP66" s="487"/>
      <c r="AQ66" s="487"/>
      <c r="AR66" s="487"/>
      <c r="AS66" s="487"/>
      <c r="AT66" s="487"/>
      <c r="AU66" s="487"/>
      <c r="AV66" s="488"/>
      <c r="AW66" s="120"/>
      <c r="AY66" s="61" t="s">
        <v>301</v>
      </c>
      <c r="BE66" s="121">
        <v>25</v>
      </c>
    </row>
    <row r="67" spans="1:57" ht="21" customHeight="1" x14ac:dyDescent="0.15">
      <c r="A67" s="496">
        <v>26</v>
      </c>
      <c r="B67" s="496"/>
      <c r="C67" s="497" t="str">
        <f>IF(県登録作成!I175&gt;=1,"",IF(県登録作成!G175="","",県登録作成!G175))</f>
        <v/>
      </c>
      <c r="D67" s="497"/>
      <c r="E67" s="497"/>
      <c r="F67" s="498" t="str">
        <f>IF(県登録作成!I175&gt;=1,"",IF(県登録作成!F175="","",県登録作成!F175))</f>
        <v/>
      </c>
      <c r="G67" s="498"/>
      <c r="H67" s="498"/>
      <c r="I67" s="189"/>
      <c r="J67" s="499" t="str">
        <f>IF(県登録作成!I175&gt;=1,"",IF(県登録作成!E175="","",県登録作成!E175))</f>
        <v/>
      </c>
      <c r="K67" s="499"/>
      <c r="L67" s="499"/>
      <c r="M67" s="499"/>
      <c r="N67" s="499"/>
      <c r="O67" s="499"/>
      <c r="P67" s="499"/>
      <c r="Q67" s="499"/>
      <c r="R67" s="499"/>
      <c r="S67" s="500"/>
      <c r="T67" s="493" t="str">
        <f>IF(県登録作成!I175&gt;=1,"",IF(県登録作成!D175="","",県登録作成!D175))</f>
        <v/>
      </c>
      <c r="U67" s="494"/>
      <c r="V67" s="495"/>
      <c r="W67" s="501" t="str">
        <f>IF(県登録作成!I175&gt;=1,"",IF(県登録作成!N175="","",県登録作成!N175))</f>
        <v/>
      </c>
      <c r="X67" s="501"/>
      <c r="Y67" s="501"/>
      <c r="Z67" s="502" t="str">
        <f>IF(県登録作成!I175&gt;=1,"",IF(県登録作成!O175="","",県登録作成!O175))</f>
        <v/>
      </c>
      <c r="AA67" s="503"/>
      <c r="AB67" s="504"/>
      <c r="AC67" s="505" t="str">
        <f>IF(県登録作成!I175&gt;=1,"",IF(県登録作成!P175="済","○",""))</f>
        <v/>
      </c>
      <c r="AD67" s="506"/>
      <c r="AE67" s="507"/>
      <c r="AF67" s="486" t="str">
        <f>IF(県登録作成!I175&gt;=1,"",IF(AND(県登録作成!Q175&lt;&gt;"",県登録作成!R175&lt;&gt;""),県登録作成!Q175&amp;" "&amp;県登録作成!R175,""))</f>
        <v/>
      </c>
      <c r="AG67" s="487"/>
      <c r="AH67" s="487"/>
      <c r="AI67" s="487"/>
      <c r="AJ67" s="487"/>
      <c r="AK67" s="487"/>
      <c r="AL67" s="487"/>
      <c r="AM67" s="487"/>
      <c r="AN67" s="488"/>
      <c r="AO67" s="486" t="str">
        <f>IF(県登録作成!I175&gt;=1,"",IF(県登録作成!S175="","",県登録作成!S175&amp;"小学校"))</f>
        <v/>
      </c>
      <c r="AP67" s="487"/>
      <c r="AQ67" s="487"/>
      <c r="AR67" s="487"/>
      <c r="AS67" s="487"/>
      <c r="AT67" s="487"/>
      <c r="AU67" s="487"/>
      <c r="AV67" s="488"/>
      <c r="AW67" s="120"/>
      <c r="BE67" s="121">
        <v>26</v>
      </c>
    </row>
    <row r="68" spans="1:57" ht="21" customHeight="1" x14ac:dyDescent="0.15">
      <c r="A68" s="496">
        <v>27</v>
      </c>
      <c r="B68" s="496"/>
      <c r="C68" s="497" t="str">
        <f>IF(県登録作成!I176&gt;=1,"",IF(県登録作成!G176="","",県登録作成!G176))</f>
        <v/>
      </c>
      <c r="D68" s="497"/>
      <c r="E68" s="497"/>
      <c r="F68" s="498" t="str">
        <f>IF(県登録作成!I176&gt;=1,"",IF(県登録作成!F176="","",県登録作成!F176))</f>
        <v/>
      </c>
      <c r="G68" s="498"/>
      <c r="H68" s="498"/>
      <c r="I68" s="189"/>
      <c r="J68" s="499" t="str">
        <f>IF(県登録作成!I176&gt;=1,"",IF(県登録作成!E176="","",県登録作成!E176))</f>
        <v/>
      </c>
      <c r="K68" s="499"/>
      <c r="L68" s="499"/>
      <c r="M68" s="499"/>
      <c r="N68" s="499"/>
      <c r="O68" s="499"/>
      <c r="P68" s="499"/>
      <c r="Q68" s="499"/>
      <c r="R68" s="499"/>
      <c r="S68" s="500"/>
      <c r="T68" s="493" t="str">
        <f>IF(県登録作成!I176&gt;=1,"",IF(県登録作成!D176="","",県登録作成!D176))</f>
        <v/>
      </c>
      <c r="U68" s="494"/>
      <c r="V68" s="495"/>
      <c r="W68" s="501" t="str">
        <f>IF(県登録作成!I176&gt;=1,"",IF(県登録作成!N176="","",県登録作成!N176))</f>
        <v/>
      </c>
      <c r="X68" s="501"/>
      <c r="Y68" s="501"/>
      <c r="Z68" s="502" t="str">
        <f>IF(県登録作成!I176&gt;=1,"",IF(県登録作成!O176="","",県登録作成!O176))</f>
        <v/>
      </c>
      <c r="AA68" s="503"/>
      <c r="AB68" s="504"/>
      <c r="AC68" s="505" t="str">
        <f>IF(県登録作成!I176&gt;=1,"",IF(県登録作成!P176="済","○",""))</f>
        <v/>
      </c>
      <c r="AD68" s="506"/>
      <c r="AE68" s="507"/>
      <c r="AF68" s="486" t="str">
        <f>IF(県登録作成!I176&gt;=1,"",IF(AND(県登録作成!Q176&lt;&gt;"",県登録作成!R176&lt;&gt;""),県登録作成!Q176&amp;" "&amp;県登録作成!R176,""))</f>
        <v/>
      </c>
      <c r="AG68" s="487"/>
      <c r="AH68" s="487"/>
      <c r="AI68" s="487"/>
      <c r="AJ68" s="487"/>
      <c r="AK68" s="487"/>
      <c r="AL68" s="487"/>
      <c r="AM68" s="487"/>
      <c r="AN68" s="488"/>
      <c r="AO68" s="486" t="str">
        <f>IF(県登録作成!I176&gt;=1,"",IF(県登録作成!S176="","",県登録作成!S176&amp;"小学校"))</f>
        <v/>
      </c>
      <c r="AP68" s="487"/>
      <c r="AQ68" s="487"/>
      <c r="AR68" s="487"/>
      <c r="AS68" s="487"/>
      <c r="AT68" s="487"/>
      <c r="AU68" s="487"/>
      <c r="AV68" s="488"/>
      <c r="AW68" s="120"/>
      <c r="BE68" s="121">
        <v>27</v>
      </c>
    </row>
    <row r="69" spans="1:57" ht="21" customHeight="1" x14ac:dyDescent="0.15">
      <c r="A69" s="496">
        <v>28</v>
      </c>
      <c r="B69" s="496"/>
      <c r="C69" s="497" t="str">
        <f>IF(県登録作成!I177&gt;=1,"",IF(県登録作成!G177="","",県登録作成!G177))</f>
        <v/>
      </c>
      <c r="D69" s="497"/>
      <c r="E69" s="497"/>
      <c r="F69" s="498" t="str">
        <f>IF(県登録作成!I177&gt;=1,"",IF(県登録作成!F177="","",県登録作成!F177))</f>
        <v/>
      </c>
      <c r="G69" s="498"/>
      <c r="H69" s="498"/>
      <c r="I69" s="189"/>
      <c r="J69" s="499" t="str">
        <f>IF(県登録作成!I177&gt;=1,"",IF(県登録作成!E177="","",県登録作成!E177))</f>
        <v/>
      </c>
      <c r="K69" s="499"/>
      <c r="L69" s="499"/>
      <c r="M69" s="499"/>
      <c r="N69" s="499"/>
      <c r="O69" s="499"/>
      <c r="P69" s="499"/>
      <c r="Q69" s="499"/>
      <c r="R69" s="499"/>
      <c r="S69" s="500"/>
      <c r="T69" s="493" t="str">
        <f>IF(県登録作成!I177&gt;=1,"",IF(県登録作成!D177="","",県登録作成!D177))</f>
        <v/>
      </c>
      <c r="U69" s="494"/>
      <c r="V69" s="495"/>
      <c r="W69" s="501" t="str">
        <f>IF(県登録作成!I177&gt;=1,"",IF(県登録作成!N177="","",県登録作成!N177))</f>
        <v/>
      </c>
      <c r="X69" s="501"/>
      <c r="Y69" s="501"/>
      <c r="Z69" s="502" t="str">
        <f>IF(県登録作成!I177&gt;=1,"",IF(県登録作成!O177="","",県登録作成!O177))</f>
        <v/>
      </c>
      <c r="AA69" s="503"/>
      <c r="AB69" s="504"/>
      <c r="AC69" s="505" t="str">
        <f>IF(県登録作成!I177&gt;=1,"",IF(県登録作成!P177="済","○",""))</f>
        <v/>
      </c>
      <c r="AD69" s="506"/>
      <c r="AE69" s="507"/>
      <c r="AF69" s="486" t="str">
        <f>IF(県登録作成!I177&gt;=1,"",IF(AND(県登録作成!Q177&lt;&gt;"",県登録作成!R177&lt;&gt;""),県登録作成!Q177&amp;" "&amp;県登録作成!R177,""))</f>
        <v/>
      </c>
      <c r="AG69" s="487"/>
      <c r="AH69" s="487"/>
      <c r="AI69" s="487"/>
      <c r="AJ69" s="487"/>
      <c r="AK69" s="487"/>
      <c r="AL69" s="487"/>
      <c r="AM69" s="487"/>
      <c r="AN69" s="488"/>
      <c r="AO69" s="486" t="str">
        <f>IF(県登録作成!I177&gt;=1,"",IF(県登録作成!S177="","",県登録作成!S177&amp;"小学校"))</f>
        <v/>
      </c>
      <c r="AP69" s="487"/>
      <c r="AQ69" s="487"/>
      <c r="AR69" s="487"/>
      <c r="AS69" s="487"/>
      <c r="AT69" s="487"/>
      <c r="AU69" s="487"/>
      <c r="AV69" s="488"/>
      <c r="AW69" s="120"/>
      <c r="BE69" s="121">
        <v>28</v>
      </c>
    </row>
    <row r="70" spans="1:57" ht="21" customHeight="1" x14ac:dyDescent="0.15">
      <c r="A70" s="496">
        <v>29</v>
      </c>
      <c r="B70" s="496"/>
      <c r="C70" s="497" t="str">
        <f>IF(県登録作成!I178&gt;=1,"",IF(県登録作成!G178="","",県登録作成!G178))</f>
        <v/>
      </c>
      <c r="D70" s="497"/>
      <c r="E70" s="497"/>
      <c r="F70" s="498" t="str">
        <f>IF(県登録作成!I178&gt;=1,"",IF(県登録作成!F178="","",県登録作成!F178))</f>
        <v/>
      </c>
      <c r="G70" s="498"/>
      <c r="H70" s="498"/>
      <c r="I70" s="189"/>
      <c r="J70" s="499" t="str">
        <f>IF(県登録作成!I178&gt;=1,"",IF(県登録作成!E178="","",県登録作成!E178))</f>
        <v/>
      </c>
      <c r="K70" s="499"/>
      <c r="L70" s="499"/>
      <c r="M70" s="499"/>
      <c r="N70" s="499"/>
      <c r="O70" s="499"/>
      <c r="P70" s="499"/>
      <c r="Q70" s="499"/>
      <c r="R70" s="499"/>
      <c r="S70" s="500"/>
      <c r="T70" s="493" t="str">
        <f>IF(県登録作成!I178&gt;=1,"",IF(県登録作成!D178="","",県登録作成!D178))</f>
        <v/>
      </c>
      <c r="U70" s="494"/>
      <c r="V70" s="495"/>
      <c r="W70" s="501" t="str">
        <f>IF(県登録作成!I178&gt;=1,"",IF(県登録作成!N178="","",県登録作成!N178))</f>
        <v/>
      </c>
      <c r="X70" s="501"/>
      <c r="Y70" s="501"/>
      <c r="Z70" s="502" t="str">
        <f>IF(県登録作成!I178&gt;=1,"",IF(県登録作成!O178="","",県登録作成!O178))</f>
        <v/>
      </c>
      <c r="AA70" s="503"/>
      <c r="AB70" s="504"/>
      <c r="AC70" s="505" t="str">
        <f>IF(県登録作成!I178&gt;=1,"",IF(県登録作成!P178="済","○",""))</f>
        <v/>
      </c>
      <c r="AD70" s="506"/>
      <c r="AE70" s="507"/>
      <c r="AF70" s="486" t="str">
        <f>IF(県登録作成!I178&gt;=1,"",IF(AND(県登録作成!Q178&lt;&gt;"",県登録作成!R178&lt;&gt;""),県登録作成!Q178&amp;" "&amp;県登録作成!R178,""))</f>
        <v/>
      </c>
      <c r="AG70" s="487"/>
      <c r="AH70" s="487"/>
      <c r="AI70" s="487"/>
      <c r="AJ70" s="487"/>
      <c r="AK70" s="487"/>
      <c r="AL70" s="487"/>
      <c r="AM70" s="487"/>
      <c r="AN70" s="488"/>
      <c r="AO70" s="486" t="str">
        <f>IF(県登録作成!I178&gt;=1,"",IF(県登録作成!S178="","",県登録作成!S178&amp;"小学校"))</f>
        <v/>
      </c>
      <c r="AP70" s="487"/>
      <c r="AQ70" s="487"/>
      <c r="AR70" s="487"/>
      <c r="AS70" s="487"/>
      <c r="AT70" s="487"/>
      <c r="AU70" s="487"/>
      <c r="AV70" s="488"/>
      <c r="AW70" s="120"/>
      <c r="BE70" s="121">
        <v>29</v>
      </c>
    </row>
    <row r="71" spans="1:57" ht="21" customHeight="1" x14ac:dyDescent="0.15">
      <c r="A71" s="496">
        <v>30</v>
      </c>
      <c r="B71" s="496"/>
      <c r="C71" s="497" t="str">
        <f>IF(県登録作成!I179&gt;=1,"",IF(県登録作成!G179="","",県登録作成!G179))</f>
        <v/>
      </c>
      <c r="D71" s="497"/>
      <c r="E71" s="497"/>
      <c r="F71" s="498" t="str">
        <f>IF(県登録作成!I179&gt;=1,"",IF(県登録作成!F179="","",県登録作成!F179))</f>
        <v/>
      </c>
      <c r="G71" s="498"/>
      <c r="H71" s="498"/>
      <c r="I71" s="189"/>
      <c r="J71" s="499" t="str">
        <f>IF(県登録作成!I179&gt;=1,"",IF(県登録作成!E179="","",県登録作成!E179))</f>
        <v/>
      </c>
      <c r="K71" s="499"/>
      <c r="L71" s="499"/>
      <c r="M71" s="499"/>
      <c r="N71" s="499"/>
      <c r="O71" s="499"/>
      <c r="P71" s="499"/>
      <c r="Q71" s="499"/>
      <c r="R71" s="499"/>
      <c r="S71" s="500"/>
      <c r="T71" s="493" t="str">
        <f>IF(県登録作成!I179&gt;=1,"",IF(県登録作成!D179="","",県登録作成!D179))</f>
        <v/>
      </c>
      <c r="U71" s="494"/>
      <c r="V71" s="495"/>
      <c r="W71" s="501" t="str">
        <f>IF(県登録作成!I179&gt;=1,"",IF(県登録作成!N179="","",県登録作成!N179))</f>
        <v/>
      </c>
      <c r="X71" s="501"/>
      <c r="Y71" s="501"/>
      <c r="Z71" s="502" t="str">
        <f>IF(県登録作成!I179&gt;=1,"",IF(県登録作成!O179="","",県登録作成!O179))</f>
        <v/>
      </c>
      <c r="AA71" s="503"/>
      <c r="AB71" s="504"/>
      <c r="AC71" s="505" t="str">
        <f>IF(県登録作成!I179&gt;=1,"",IF(県登録作成!P179="済","○",""))</f>
        <v/>
      </c>
      <c r="AD71" s="506"/>
      <c r="AE71" s="507"/>
      <c r="AF71" s="486" t="str">
        <f>IF(県登録作成!I179&gt;=1,"",IF(AND(県登録作成!Q179&lt;&gt;"",県登録作成!R179&lt;&gt;""),県登録作成!Q179&amp;" "&amp;県登録作成!R179,""))</f>
        <v/>
      </c>
      <c r="AG71" s="487"/>
      <c r="AH71" s="487"/>
      <c r="AI71" s="487"/>
      <c r="AJ71" s="487"/>
      <c r="AK71" s="487"/>
      <c r="AL71" s="487"/>
      <c r="AM71" s="487"/>
      <c r="AN71" s="488"/>
      <c r="AO71" s="486" t="str">
        <f>IF(県登録作成!I179&gt;=1,"",IF(県登録作成!S179="","",県登録作成!S179&amp;"小学校"))</f>
        <v/>
      </c>
      <c r="AP71" s="487"/>
      <c r="AQ71" s="487"/>
      <c r="AR71" s="487"/>
      <c r="AS71" s="487"/>
      <c r="AT71" s="487"/>
      <c r="AU71" s="487"/>
      <c r="AV71" s="488"/>
      <c r="AW71" s="120"/>
      <c r="BE71" s="121">
        <v>30</v>
      </c>
    </row>
    <row r="72" spans="1:57" ht="21" customHeight="1" x14ac:dyDescent="0.15">
      <c r="A72" s="496">
        <v>31</v>
      </c>
      <c r="B72" s="496"/>
      <c r="C72" s="497" t="str">
        <f>IF(県登録作成!I180&gt;=1,"",IF(県登録作成!G180="","",県登録作成!G180))</f>
        <v/>
      </c>
      <c r="D72" s="497"/>
      <c r="E72" s="497"/>
      <c r="F72" s="498" t="str">
        <f>IF(県登録作成!I180&gt;=1,"",IF(県登録作成!F180="","",県登録作成!F180))</f>
        <v/>
      </c>
      <c r="G72" s="498"/>
      <c r="H72" s="498"/>
      <c r="I72" s="189"/>
      <c r="J72" s="499" t="str">
        <f>IF(県登録作成!I180&gt;=1,"",IF(県登録作成!E180="","",県登録作成!E180))</f>
        <v/>
      </c>
      <c r="K72" s="499"/>
      <c r="L72" s="499"/>
      <c r="M72" s="499"/>
      <c r="N72" s="499"/>
      <c r="O72" s="499"/>
      <c r="P72" s="499"/>
      <c r="Q72" s="499"/>
      <c r="R72" s="499"/>
      <c r="S72" s="500"/>
      <c r="T72" s="493" t="str">
        <f>IF(県登録作成!I180&gt;=1,"",IF(県登録作成!D180="","",県登録作成!D180))</f>
        <v/>
      </c>
      <c r="U72" s="494"/>
      <c r="V72" s="495"/>
      <c r="W72" s="501" t="str">
        <f>IF(県登録作成!I180&gt;=1,"",IF(県登録作成!N180="","",県登録作成!N180))</f>
        <v/>
      </c>
      <c r="X72" s="501"/>
      <c r="Y72" s="501"/>
      <c r="Z72" s="502" t="str">
        <f>IF(県登録作成!I180&gt;=1,"",IF(県登録作成!O180="","",県登録作成!O180))</f>
        <v/>
      </c>
      <c r="AA72" s="503"/>
      <c r="AB72" s="504"/>
      <c r="AC72" s="505" t="str">
        <f>IF(県登録作成!I180&gt;=1,"",IF(県登録作成!P180="済","○",""))</f>
        <v/>
      </c>
      <c r="AD72" s="506"/>
      <c r="AE72" s="507"/>
      <c r="AF72" s="486" t="str">
        <f>IF(県登録作成!I180&gt;=1,"",IF(AND(県登録作成!Q180&lt;&gt;"",県登録作成!R180&lt;&gt;""),県登録作成!Q180&amp;" "&amp;県登録作成!R180,""))</f>
        <v/>
      </c>
      <c r="AG72" s="487"/>
      <c r="AH72" s="487"/>
      <c r="AI72" s="487"/>
      <c r="AJ72" s="487"/>
      <c r="AK72" s="487"/>
      <c r="AL72" s="487"/>
      <c r="AM72" s="487"/>
      <c r="AN72" s="488"/>
      <c r="AO72" s="486" t="str">
        <f>IF(県登録作成!I180&gt;=1,"",IF(県登録作成!S180="","",県登録作成!S180&amp;"小学校"))</f>
        <v/>
      </c>
      <c r="AP72" s="487"/>
      <c r="AQ72" s="487"/>
      <c r="AR72" s="487"/>
      <c r="AS72" s="487"/>
      <c r="AT72" s="487"/>
      <c r="AU72" s="487"/>
      <c r="AV72" s="488"/>
      <c r="AW72" s="120"/>
      <c r="BE72" s="121">
        <v>31</v>
      </c>
    </row>
    <row r="73" spans="1:57" ht="21" customHeight="1" x14ac:dyDescent="0.15">
      <c r="A73" s="496">
        <v>32</v>
      </c>
      <c r="B73" s="496"/>
      <c r="C73" s="497" t="str">
        <f>IF(県登録作成!I181&gt;=1,"",IF(県登録作成!G181="","",県登録作成!G181))</f>
        <v/>
      </c>
      <c r="D73" s="497"/>
      <c r="E73" s="497"/>
      <c r="F73" s="498" t="str">
        <f>IF(県登録作成!I181&gt;=1,"",IF(県登録作成!F181="","",県登録作成!F181))</f>
        <v/>
      </c>
      <c r="G73" s="498"/>
      <c r="H73" s="498"/>
      <c r="I73" s="189"/>
      <c r="J73" s="499" t="str">
        <f>IF(県登録作成!I181&gt;=1,"",IF(県登録作成!E181="","",県登録作成!E181))</f>
        <v/>
      </c>
      <c r="K73" s="499"/>
      <c r="L73" s="499"/>
      <c r="M73" s="499"/>
      <c r="N73" s="499"/>
      <c r="O73" s="499"/>
      <c r="P73" s="499"/>
      <c r="Q73" s="499"/>
      <c r="R73" s="499"/>
      <c r="S73" s="500"/>
      <c r="T73" s="493" t="str">
        <f>IF(県登録作成!I181&gt;=1,"",IF(県登録作成!D181="","",県登録作成!D181))</f>
        <v/>
      </c>
      <c r="U73" s="494"/>
      <c r="V73" s="495"/>
      <c r="W73" s="501" t="str">
        <f>IF(県登録作成!I181&gt;=1,"",IF(県登録作成!N181="","",県登録作成!N181))</f>
        <v/>
      </c>
      <c r="X73" s="501"/>
      <c r="Y73" s="501"/>
      <c r="Z73" s="502" t="str">
        <f>IF(県登録作成!I181&gt;=1,"",IF(県登録作成!O181="","",県登録作成!O181))</f>
        <v/>
      </c>
      <c r="AA73" s="503"/>
      <c r="AB73" s="504"/>
      <c r="AC73" s="505" t="str">
        <f>IF(県登録作成!I181&gt;=1,"",IF(県登録作成!P181="済","○",""))</f>
        <v/>
      </c>
      <c r="AD73" s="506"/>
      <c r="AE73" s="507"/>
      <c r="AF73" s="486" t="str">
        <f>IF(県登録作成!I181&gt;=1,"",IF(AND(県登録作成!Q181&lt;&gt;"",県登録作成!R181&lt;&gt;""),県登録作成!Q181&amp;" "&amp;県登録作成!R181,""))</f>
        <v/>
      </c>
      <c r="AG73" s="487"/>
      <c r="AH73" s="487"/>
      <c r="AI73" s="487"/>
      <c r="AJ73" s="487"/>
      <c r="AK73" s="487"/>
      <c r="AL73" s="487"/>
      <c r="AM73" s="487"/>
      <c r="AN73" s="488"/>
      <c r="AO73" s="486" t="str">
        <f>IF(県登録作成!I181&gt;=1,"",IF(県登録作成!S181="","",県登録作成!S181&amp;"小学校"))</f>
        <v/>
      </c>
      <c r="AP73" s="487"/>
      <c r="AQ73" s="487"/>
      <c r="AR73" s="487"/>
      <c r="AS73" s="487"/>
      <c r="AT73" s="487"/>
      <c r="AU73" s="487"/>
      <c r="AV73" s="488"/>
      <c r="AW73" s="120"/>
      <c r="BE73" s="121">
        <v>32</v>
      </c>
    </row>
    <row r="74" spans="1:57" ht="21" customHeight="1" x14ac:dyDescent="0.15">
      <c r="A74" s="496">
        <v>33</v>
      </c>
      <c r="B74" s="496"/>
      <c r="C74" s="497" t="str">
        <f>IF(県登録作成!I182&gt;=1,"",IF(県登録作成!G182="","",県登録作成!G182))</f>
        <v/>
      </c>
      <c r="D74" s="497"/>
      <c r="E74" s="497"/>
      <c r="F74" s="498" t="str">
        <f>IF(県登録作成!I182&gt;=1,"",IF(県登録作成!F182="","",県登録作成!F182))</f>
        <v/>
      </c>
      <c r="G74" s="498"/>
      <c r="H74" s="498"/>
      <c r="I74" s="189"/>
      <c r="J74" s="499" t="str">
        <f>IF(県登録作成!I182&gt;=1,"",IF(県登録作成!E182="","",県登録作成!E182))</f>
        <v/>
      </c>
      <c r="K74" s="499"/>
      <c r="L74" s="499"/>
      <c r="M74" s="499"/>
      <c r="N74" s="499"/>
      <c r="O74" s="499"/>
      <c r="P74" s="499"/>
      <c r="Q74" s="499"/>
      <c r="R74" s="499"/>
      <c r="S74" s="500"/>
      <c r="T74" s="493" t="str">
        <f>IF(県登録作成!I182&gt;=1,"",IF(県登録作成!D182="","",県登録作成!D182))</f>
        <v/>
      </c>
      <c r="U74" s="494"/>
      <c r="V74" s="495"/>
      <c r="W74" s="501" t="str">
        <f>IF(県登録作成!I182&gt;=1,"",IF(県登録作成!N182="","",県登録作成!N182))</f>
        <v/>
      </c>
      <c r="X74" s="501"/>
      <c r="Y74" s="501"/>
      <c r="Z74" s="502" t="str">
        <f>IF(県登録作成!I182&gt;=1,"",IF(県登録作成!O182="","",県登録作成!O182))</f>
        <v/>
      </c>
      <c r="AA74" s="503"/>
      <c r="AB74" s="504"/>
      <c r="AC74" s="505" t="str">
        <f>IF(県登録作成!I182&gt;=1,"",IF(県登録作成!P182="済","○",""))</f>
        <v/>
      </c>
      <c r="AD74" s="506"/>
      <c r="AE74" s="507"/>
      <c r="AF74" s="486" t="str">
        <f>IF(県登録作成!I182&gt;=1,"",IF(AND(県登録作成!Q182&lt;&gt;"",県登録作成!R182&lt;&gt;""),県登録作成!Q182&amp;" "&amp;県登録作成!R182,""))</f>
        <v/>
      </c>
      <c r="AG74" s="487"/>
      <c r="AH74" s="487"/>
      <c r="AI74" s="487"/>
      <c r="AJ74" s="487"/>
      <c r="AK74" s="487"/>
      <c r="AL74" s="487"/>
      <c r="AM74" s="487"/>
      <c r="AN74" s="488"/>
      <c r="AO74" s="486" t="str">
        <f>IF(県登録作成!I182&gt;=1,"",IF(県登録作成!S182="","",県登録作成!S182&amp;"小学校"))</f>
        <v/>
      </c>
      <c r="AP74" s="487"/>
      <c r="AQ74" s="487"/>
      <c r="AR74" s="487"/>
      <c r="AS74" s="487"/>
      <c r="AT74" s="487"/>
      <c r="AU74" s="487"/>
      <c r="AV74" s="488"/>
      <c r="AW74" s="120"/>
      <c r="BE74" s="121">
        <v>33</v>
      </c>
    </row>
    <row r="75" spans="1:57" ht="21" customHeight="1" x14ac:dyDescent="0.15">
      <c r="A75" s="496">
        <v>34</v>
      </c>
      <c r="B75" s="496"/>
      <c r="C75" s="497" t="str">
        <f>IF(県登録作成!I183&gt;=1,"",IF(県登録作成!G183="","",県登録作成!G183))</f>
        <v/>
      </c>
      <c r="D75" s="497"/>
      <c r="E75" s="497"/>
      <c r="F75" s="498" t="str">
        <f>IF(県登録作成!I183&gt;=1,"",IF(県登録作成!F183="","",県登録作成!F183))</f>
        <v/>
      </c>
      <c r="G75" s="498"/>
      <c r="H75" s="498"/>
      <c r="I75" s="189"/>
      <c r="J75" s="499" t="str">
        <f>IF(県登録作成!I183&gt;=1,"",IF(県登録作成!E183="","",県登録作成!E183))</f>
        <v/>
      </c>
      <c r="K75" s="499"/>
      <c r="L75" s="499"/>
      <c r="M75" s="499"/>
      <c r="N75" s="499"/>
      <c r="O75" s="499"/>
      <c r="P75" s="499"/>
      <c r="Q75" s="499"/>
      <c r="R75" s="499"/>
      <c r="S75" s="500"/>
      <c r="T75" s="493" t="str">
        <f>IF(県登録作成!I183&gt;=1,"",IF(県登録作成!D183="","",県登録作成!D183))</f>
        <v/>
      </c>
      <c r="U75" s="494"/>
      <c r="V75" s="495"/>
      <c r="W75" s="501" t="str">
        <f>IF(県登録作成!I183&gt;=1,"",IF(県登録作成!N183="","",県登録作成!N183))</f>
        <v/>
      </c>
      <c r="X75" s="501"/>
      <c r="Y75" s="501"/>
      <c r="Z75" s="502" t="str">
        <f>IF(県登録作成!I183&gt;=1,"",IF(県登録作成!O183="","",県登録作成!O183))</f>
        <v/>
      </c>
      <c r="AA75" s="503"/>
      <c r="AB75" s="504"/>
      <c r="AC75" s="505" t="str">
        <f>IF(県登録作成!I183&gt;=1,"",IF(県登録作成!P183="済","○",""))</f>
        <v/>
      </c>
      <c r="AD75" s="506"/>
      <c r="AE75" s="507"/>
      <c r="AF75" s="486" t="str">
        <f>IF(県登録作成!I183&gt;=1,"",IF(AND(県登録作成!Q183&lt;&gt;"",県登録作成!R183&lt;&gt;""),県登録作成!Q183&amp;" "&amp;県登録作成!R183,""))</f>
        <v/>
      </c>
      <c r="AG75" s="487"/>
      <c r="AH75" s="487"/>
      <c r="AI75" s="487"/>
      <c r="AJ75" s="487"/>
      <c r="AK75" s="487"/>
      <c r="AL75" s="487"/>
      <c r="AM75" s="487"/>
      <c r="AN75" s="488"/>
      <c r="AO75" s="486" t="str">
        <f>IF(県登録作成!I183&gt;=1,"",IF(県登録作成!S183="","",県登録作成!S183&amp;"小学校"))</f>
        <v/>
      </c>
      <c r="AP75" s="487"/>
      <c r="AQ75" s="487"/>
      <c r="AR75" s="487"/>
      <c r="AS75" s="487"/>
      <c r="AT75" s="487"/>
      <c r="AU75" s="487"/>
      <c r="AV75" s="488"/>
      <c r="AW75" s="120"/>
      <c r="BE75" s="121">
        <v>34</v>
      </c>
    </row>
    <row r="76" spans="1:57" ht="21" customHeight="1" x14ac:dyDescent="0.15">
      <c r="A76" s="496">
        <v>35</v>
      </c>
      <c r="B76" s="496"/>
      <c r="C76" s="497" t="str">
        <f>IF(県登録作成!I184&gt;=1,"",IF(県登録作成!G184="","",県登録作成!G184))</f>
        <v/>
      </c>
      <c r="D76" s="497"/>
      <c r="E76" s="497"/>
      <c r="F76" s="498" t="str">
        <f>IF(県登録作成!I184&gt;=1,"",IF(県登録作成!F184="","",県登録作成!F184))</f>
        <v/>
      </c>
      <c r="G76" s="498"/>
      <c r="H76" s="498"/>
      <c r="I76" s="189"/>
      <c r="J76" s="499" t="str">
        <f>IF(県登録作成!I184&gt;=1,"",IF(県登録作成!E184="","",県登録作成!E184))</f>
        <v/>
      </c>
      <c r="K76" s="499"/>
      <c r="L76" s="499"/>
      <c r="M76" s="499"/>
      <c r="N76" s="499"/>
      <c r="O76" s="499"/>
      <c r="P76" s="499"/>
      <c r="Q76" s="499"/>
      <c r="R76" s="499"/>
      <c r="S76" s="500"/>
      <c r="T76" s="493" t="str">
        <f>IF(県登録作成!I184&gt;=1,"",IF(県登録作成!D184="","",県登録作成!D184))</f>
        <v/>
      </c>
      <c r="U76" s="494"/>
      <c r="V76" s="495"/>
      <c r="W76" s="501" t="str">
        <f>IF(県登録作成!I184&gt;=1,"",IF(県登録作成!N184="","",県登録作成!N184))</f>
        <v/>
      </c>
      <c r="X76" s="501"/>
      <c r="Y76" s="501"/>
      <c r="Z76" s="502" t="str">
        <f>IF(県登録作成!I184&gt;=1,"",IF(県登録作成!O184="","",県登録作成!O184))</f>
        <v/>
      </c>
      <c r="AA76" s="503"/>
      <c r="AB76" s="504"/>
      <c r="AC76" s="505" t="str">
        <f>IF(県登録作成!I184&gt;=1,"",IF(県登録作成!P184="済","○",""))</f>
        <v/>
      </c>
      <c r="AD76" s="506"/>
      <c r="AE76" s="507"/>
      <c r="AF76" s="486" t="str">
        <f>IF(県登録作成!I184&gt;=1,"",IF(AND(県登録作成!Q184&lt;&gt;"",県登録作成!R184&lt;&gt;""),県登録作成!Q184&amp;" "&amp;県登録作成!R184,""))</f>
        <v/>
      </c>
      <c r="AG76" s="487"/>
      <c r="AH76" s="487"/>
      <c r="AI76" s="487"/>
      <c r="AJ76" s="487"/>
      <c r="AK76" s="487"/>
      <c r="AL76" s="487"/>
      <c r="AM76" s="487"/>
      <c r="AN76" s="488"/>
      <c r="AO76" s="486" t="str">
        <f>IF(県登録作成!I184&gt;=1,"",IF(県登録作成!S184="","",県登録作成!S184&amp;"小学校"))</f>
        <v/>
      </c>
      <c r="AP76" s="487"/>
      <c r="AQ76" s="487"/>
      <c r="AR76" s="487"/>
      <c r="AS76" s="487"/>
      <c r="AT76" s="487"/>
      <c r="AU76" s="487"/>
      <c r="AV76" s="488"/>
      <c r="AW76" s="120"/>
      <c r="BE76" s="121">
        <v>35</v>
      </c>
    </row>
    <row r="77" spans="1:57" ht="21" customHeight="1" x14ac:dyDescent="0.15">
      <c r="A77" s="496">
        <v>36</v>
      </c>
      <c r="B77" s="496"/>
      <c r="C77" s="497" t="str">
        <f>IF(県登録作成!I185&gt;=1,"",IF(県登録作成!G185="","",県登録作成!G185))</f>
        <v/>
      </c>
      <c r="D77" s="497"/>
      <c r="E77" s="497"/>
      <c r="F77" s="498" t="str">
        <f>IF(県登録作成!I185&gt;=1,"",IF(県登録作成!F185="","",県登録作成!F185))</f>
        <v/>
      </c>
      <c r="G77" s="498"/>
      <c r="H77" s="498"/>
      <c r="I77" s="189"/>
      <c r="J77" s="499" t="str">
        <f>IF(県登録作成!I185&gt;=1,"",IF(県登録作成!E185="","",県登録作成!E185))</f>
        <v/>
      </c>
      <c r="K77" s="499"/>
      <c r="L77" s="499"/>
      <c r="M77" s="499"/>
      <c r="N77" s="499"/>
      <c r="O77" s="499"/>
      <c r="P77" s="499"/>
      <c r="Q77" s="499"/>
      <c r="R77" s="499"/>
      <c r="S77" s="500"/>
      <c r="T77" s="493" t="str">
        <f>IF(県登録作成!I185&gt;=1,"",IF(県登録作成!D185="","",県登録作成!D185))</f>
        <v/>
      </c>
      <c r="U77" s="494"/>
      <c r="V77" s="495"/>
      <c r="W77" s="501" t="str">
        <f>IF(県登録作成!I185&gt;=1,"",IF(県登録作成!N185="","",県登録作成!N185))</f>
        <v/>
      </c>
      <c r="X77" s="501"/>
      <c r="Y77" s="501"/>
      <c r="Z77" s="502" t="str">
        <f>IF(県登録作成!I185&gt;=1,"",IF(県登録作成!O185="","",県登録作成!O185))</f>
        <v/>
      </c>
      <c r="AA77" s="503"/>
      <c r="AB77" s="504"/>
      <c r="AC77" s="505" t="str">
        <f>IF(県登録作成!I185&gt;=1,"",IF(県登録作成!P185="済","○",""))</f>
        <v/>
      </c>
      <c r="AD77" s="506"/>
      <c r="AE77" s="507"/>
      <c r="AF77" s="486" t="str">
        <f>IF(県登録作成!I185&gt;=1,"",IF(AND(県登録作成!Q185&lt;&gt;"",県登録作成!R185&lt;&gt;""),県登録作成!Q185&amp;" "&amp;県登録作成!R185,""))</f>
        <v/>
      </c>
      <c r="AG77" s="487"/>
      <c r="AH77" s="487"/>
      <c r="AI77" s="487"/>
      <c r="AJ77" s="487"/>
      <c r="AK77" s="487"/>
      <c r="AL77" s="487"/>
      <c r="AM77" s="487"/>
      <c r="AN77" s="488"/>
      <c r="AO77" s="486" t="str">
        <f>IF(県登録作成!I185&gt;=1,"",IF(県登録作成!S185="","",県登録作成!S185&amp;"小学校"))</f>
        <v/>
      </c>
      <c r="AP77" s="487"/>
      <c r="AQ77" s="487"/>
      <c r="AR77" s="487"/>
      <c r="AS77" s="487"/>
      <c r="AT77" s="487"/>
      <c r="AU77" s="487"/>
      <c r="AV77" s="488"/>
      <c r="AW77" s="120"/>
      <c r="BE77" s="121">
        <v>36</v>
      </c>
    </row>
    <row r="78" spans="1:57" ht="21" customHeight="1" x14ac:dyDescent="0.15">
      <c r="A78" s="496">
        <v>37</v>
      </c>
      <c r="B78" s="496"/>
      <c r="C78" s="497" t="str">
        <f>IF(県登録作成!I186&gt;=1,"",IF(県登録作成!G186="","",県登録作成!G186))</f>
        <v/>
      </c>
      <c r="D78" s="497"/>
      <c r="E78" s="497"/>
      <c r="F78" s="498" t="str">
        <f>IF(県登録作成!I186&gt;=1,"",IF(県登録作成!F186="","",県登録作成!F186))</f>
        <v/>
      </c>
      <c r="G78" s="498"/>
      <c r="H78" s="498"/>
      <c r="I78" s="189"/>
      <c r="J78" s="499" t="str">
        <f>IF(県登録作成!I186&gt;=1,"",IF(県登録作成!E186="","",県登録作成!E186))</f>
        <v/>
      </c>
      <c r="K78" s="499"/>
      <c r="L78" s="499"/>
      <c r="M78" s="499"/>
      <c r="N78" s="499"/>
      <c r="O78" s="499"/>
      <c r="P78" s="499"/>
      <c r="Q78" s="499"/>
      <c r="R78" s="499"/>
      <c r="S78" s="500"/>
      <c r="T78" s="493" t="str">
        <f>IF(県登録作成!I186&gt;=1,"",IF(県登録作成!D186="","",県登録作成!D186))</f>
        <v/>
      </c>
      <c r="U78" s="494"/>
      <c r="V78" s="495"/>
      <c r="W78" s="501" t="str">
        <f>IF(県登録作成!I186&gt;=1,"",IF(県登録作成!N186="","",県登録作成!N186))</f>
        <v/>
      </c>
      <c r="X78" s="501"/>
      <c r="Y78" s="501"/>
      <c r="Z78" s="502" t="str">
        <f>IF(県登録作成!I186&gt;=1,"",IF(県登録作成!O186="","",県登録作成!O186))</f>
        <v/>
      </c>
      <c r="AA78" s="503"/>
      <c r="AB78" s="504"/>
      <c r="AC78" s="505" t="str">
        <f>IF(県登録作成!I186&gt;=1,"",IF(県登録作成!P186="済","○",""))</f>
        <v/>
      </c>
      <c r="AD78" s="506"/>
      <c r="AE78" s="507"/>
      <c r="AF78" s="486" t="str">
        <f>IF(県登録作成!I186&gt;=1,"",IF(AND(県登録作成!Q186&lt;&gt;"",県登録作成!R186&lt;&gt;""),県登録作成!Q186&amp;" "&amp;県登録作成!R186,""))</f>
        <v/>
      </c>
      <c r="AG78" s="487"/>
      <c r="AH78" s="487"/>
      <c r="AI78" s="487"/>
      <c r="AJ78" s="487"/>
      <c r="AK78" s="487"/>
      <c r="AL78" s="487"/>
      <c r="AM78" s="487"/>
      <c r="AN78" s="488"/>
      <c r="AO78" s="486" t="str">
        <f>IF(県登録作成!I186&gt;=1,"",IF(県登録作成!S186="","",県登録作成!S186&amp;"小学校"))</f>
        <v/>
      </c>
      <c r="AP78" s="487"/>
      <c r="AQ78" s="487"/>
      <c r="AR78" s="487"/>
      <c r="AS78" s="487"/>
      <c r="AT78" s="487"/>
      <c r="AU78" s="487"/>
      <c r="AV78" s="488"/>
      <c r="AW78" s="120"/>
      <c r="BE78" s="121">
        <v>37</v>
      </c>
    </row>
    <row r="79" spans="1:57" ht="21" customHeight="1" x14ac:dyDescent="0.15">
      <c r="A79" s="496">
        <v>38</v>
      </c>
      <c r="B79" s="496"/>
      <c r="C79" s="497" t="str">
        <f>IF(県登録作成!I187&gt;=1,"",IF(県登録作成!G187="","",県登録作成!G187))</f>
        <v/>
      </c>
      <c r="D79" s="497"/>
      <c r="E79" s="497"/>
      <c r="F79" s="498" t="str">
        <f>IF(県登録作成!I187&gt;=1,"",IF(県登録作成!F187="","",県登録作成!F187))</f>
        <v/>
      </c>
      <c r="G79" s="498"/>
      <c r="H79" s="498"/>
      <c r="I79" s="189"/>
      <c r="J79" s="499" t="str">
        <f>IF(県登録作成!I187&gt;=1,"",IF(県登録作成!E187="","",県登録作成!E187))</f>
        <v/>
      </c>
      <c r="K79" s="499"/>
      <c r="L79" s="499"/>
      <c r="M79" s="499"/>
      <c r="N79" s="499"/>
      <c r="O79" s="499"/>
      <c r="P79" s="499"/>
      <c r="Q79" s="499"/>
      <c r="R79" s="499"/>
      <c r="S79" s="500"/>
      <c r="T79" s="493" t="str">
        <f>IF(県登録作成!I187&gt;=1,"",IF(県登録作成!D187="","",県登録作成!D187))</f>
        <v/>
      </c>
      <c r="U79" s="494"/>
      <c r="V79" s="495"/>
      <c r="W79" s="501" t="str">
        <f>IF(県登録作成!I187&gt;=1,"",IF(県登録作成!N187="","",県登録作成!N187))</f>
        <v/>
      </c>
      <c r="X79" s="501"/>
      <c r="Y79" s="501"/>
      <c r="Z79" s="502" t="str">
        <f>IF(県登録作成!I187&gt;=1,"",IF(県登録作成!O187="","",県登録作成!O187))</f>
        <v/>
      </c>
      <c r="AA79" s="503"/>
      <c r="AB79" s="504"/>
      <c r="AC79" s="505" t="str">
        <f>IF(県登録作成!I187&gt;=1,"",IF(県登録作成!P187="済","○",""))</f>
        <v/>
      </c>
      <c r="AD79" s="506"/>
      <c r="AE79" s="507"/>
      <c r="AF79" s="486" t="str">
        <f>IF(県登録作成!I187&gt;=1,"",IF(AND(県登録作成!Q187&lt;&gt;"",県登録作成!R187&lt;&gt;""),県登録作成!Q187&amp;" "&amp;県登録作成!R187,""))</f>
        <v/>
      </c>
      <c r="AG79" s="487"/>
      <c r="AH79" s="487"/>
      <c r="AI79" s="487"/>
      <c r="AJ79" s="487"/>
      <c r="AK79" s="487"/>
      <c r="AL79" s="487"/>
      <c r="AM79" s="487"/>
      <c r="AN79" s="488"/>
      <c r="AO79" s="486" t="str">
        <f>IF(県登録作成!I187&gt;=1,"",IF(県登録作成!S187="","",県登録作成!S187&amp;"小学校"))</f>
        <v/>
      </c>
      <c r="AP79" s="487"/>
      <c r="AQ79" s="487"/>
      <c r="AR79" s="487"/>
      <c r="AS79" s="487"/>
      <c r="AT79" s="487"/>
      <c r="AU79" s="487"/>
      <c r="AV79" s="488"/>
      <c r="AW79" s="120"/>
      <c r="BE79" s="121">
        <v>38</v>
      </c>
    </row>
    <row r="80" spans="1:57" ht="21" customHeight="1" x14ac:dyDescent="0.15">
      <c r="A80" s="496">
        <v>39</v>
      </c>
      <c r="B80" s="496"/>
      <c r="C80" s="497" t="str">
        <f>IF(県登録作成!I188&gt;=1,"",IF(県登録作成!G188="","",県登録作成!G188))</f>
        <v/>
      </c>
      <c r="D80" s="497"/>
      <c r="E80" s="497"/>
      <c r="F80" s="498" t="str">
        <f>IF(県登録作成!I188&gt;=1,"",IF(県登録作成!F188="","",県登録作成!F188))</f>
        <v/>
      </c>
      <c r="G80" s="498"/>
      <c r="H80" s="498"/>
      <c r="I80" s="189"/>
      <c r="J80" s="499" t="str">
        <f>IF(県登録作成!I188&gt;=1,"",IF(県登録作成!E188="","",県登録作成!E188))</f>
        <v/>
      </c>
      <c r="K80" s="499"/>
      <c r="L80" s="499"/>
      <c r="M80" s="499"/>
      <c r="N80" s="499"/>
      <c r="O80" s="499"/>
      <c r="P80" s="499"/>
      <c r="Q80" s="499"/>
      <c r="R80" s="499"/>
      <c r="S80" s="500"/>
      <c r="T80" s="493" t="str">
        <f>IF(県登録作成!I188&gt;=1,"",IF(県登録作成!D188="","",県登録作成!D188))</f>
        <v/>
      </c>
      <c r="U80" s="494"/>
      <c r="V80" s="495"/>
      <c r="W80" s="501" t="str">
        <f>IF(県登録作成!I188&gt;=1,"",IF(県登録作成!N188="","",県登録作成!N188))</f>
        <v/>
      </c>
      <c r="X80" s="501"/>
      <c r="Y80" s="501"/>
      <c r="Z80" s="502" t="str">
        <f>IF(県登録作成!I188&gt;=1,"",IF(県登録作成!O188="","",県登録作成!O188))</f>
        <v/>
      </c>
      <c r="AA80" s="503"/>
      <c r="AB80" s="504"/>
      <c r="AC80" s="505" t="str">
        <f>IF(県登録作成!I188&gt;=1,"",IF(県登録作成!P188="済","○",""))</f>
        <v/>
      </c>
      <c r="AD80" s="506"/>
      <c r="AE80" s="507"/>
      <c r="AF80" s="486" t="str">
        <f>IF(県登録作成!I188&gt;=1,"",IF(AND(県登録作成!Q188&lt;&gt;"",県登録作成!R188&lt;&gt;""),県登録作成!Q188&amp;" "&amp;県登録作成!R188,""))</f>
        <v/>
      </c>
      <c r="AG80" s="487"/>
      <c r="AH80" s="487"/>
      <c r="AI80" s="487"/>
      <c r="AJ80" s="487"/>
      <c r="AK80" s="487"/>
      <c r="AL80" s="487"/>
      <c r="AM80" s="487"/>
      <c r="AN80" s="488"/>
      <c r="AO80" s="486" t="str">
        <f>IF(県登録作成!I188&gt;=1,"",IF(県登録作成!S188="","",県登録作成!S188&amp;"小学校"))</f>
        <v/>
      </c>
      <c r="AP80" s="487"/>
      <c r="AQ80" s="487"/>
      <c r="AR80" s="487"/>
      <c r="AS80" s="487"/>
      <c r="AT80" s="487"/>
      <c r="AU80" s="487"/>
      <c r="AV80" s="488"/>
      <c r="AW80" s="120"/>
      <c r="BE80" s="121">
        <v>39</v>
      </c>
    </row>
    <row r="81" spans="1:57" ht="21" customHeight="1" x14ac:dyDescent="0.15">
      <c r="A81" s="474">
        <v>40</v>
      </c>
      <c r="B81" s="474"/>
      <c r="C81" s="475" t="str">
        <f>IF(県登録作成!I189&gt;=1,"",IF(県登録作成!G189="","",県登録作成!G189))</f>
        <v/>
      </c>
      <c r="D81" s="475"/>
      <c r="E81" s="475"/>
      <c r="F81" s="476" t="str">
        <f>IF(県登録作成!I189&gt;=1,"",IF(県登録作成!F189="","",県登録作成!F189))</f>
        <v/>
      </c>
      <c r="G81" s="476"/>
      <c r="H81" s="476"/>
      <c r="I81" s="190"/>
      <c r="J81" s="477" t="str">
        <f>IF(県登録作成!I189&gt;=1,"",IF(県登録作成!E189="","",県登録作成!E189))</f>
        <v/>
      </c>
      <c r="K81" s="477"/>
      <c r="L81" s="477"/>
      <c r="M81" s="477"/>
      <c r="N81" s="477"/>
      <c r="O81" s="477"/>
      <c r="P81" s="477"/>
      <c r="Q81" s="477"/>
      <c r="R81" s="477"/>
      <c r="S81" s="478"/>
      <c r="T81" s="464" t="str">
        <f>IF(県登録作成!I189&gt;=1,"",IF(県登録作成!D189="","",県登録作成!D189))</f>
        <v/>
      </c>
      <c r="U81" s="465"/>
      <c r="V81" s="466"/>
      <c r="W81" s="467" t="str">
        <f>IF(県登録作成!I189&gt;=1,"",IF(県登録作成!N189="","",県登録作成!N189))</f>
        <v/>
      </c>
      <c r="X81" s="467"/>
      <c r="Y81" s="467"/>
      <c r="Z81" s="468" t="str">
        <f>IF(県登録作成!I189&gt;=1,"",IF(県登録作成!O189="","",県登録作成!O189))</f>
        <v/>
      </c>
      <c r="AA81" s="469"/>
      <c r="AB81" s="470"/>
      <c r="AC81" s="471" t="str">
        <f>IF(県登録作成!I189&gt;=1,"",IF(県登録作成!P189="済","○",""))</f>
        <v/>
      </c>
      <c r="AD81" s="472"/>
      <c r="AE81" s="473"/>
      <c r="AF81" s="489" t="str">
        <f>IF(県登録作成!I189&gt;=1,"",IF(AND(県登録作成!Q189&lt;&gt;"",県登録作成!R189&lt;&gt;""),県登録作成!Q189&amp;" "&amp;県登録作成!R189,""))</f>
        <v/>
      </c>
      <c r="AG81" s="490"/>
      <c r="AH81" s="490"/>
      <c r="AI81" s="490"/>
      <c r="AJ81" s="490"/>
      <c r="AK81" s="490"/>
      <c r="AL81" s="490"/>
      <c r="AM81" s="490"/>
      <c r="AN81" s="491"/>
      <c r="AO81" s="489" t="str">
        <f>IF(県登録作成!I189&gt;=1,"",IF(県登録作成!S189="","",県登録作成!S189&amp;"小学校"))</f>
        <v/>
      </c>
      <c r="AP81" s="490"/>
      <c r="AQ81" s="490"/>
      <c r="AR81" s="490"/>
      <c r="AS81" s="490"/>
      <c r="AT81" s="490"/>
      <c r="AU81" s="490"/>
      <c r="AV81" s="491"/>
      <c r="AW81" s="120"/>
      <c r="BE81" s="121">
        <v>40</v>
      </c>
    </row>
    <row r="82" spans="1:57" ht="10.5" customHeight="1" x14ac:dyDescent="0.15">
      <c r="A82" s="103"/>
      <c r="B82" s="103"/>
      <c r="C82" s="122"/>
      <c r="D82" s="122"/>
      <c r="E82" s="122"/>
      <c r="F82" s="91"/>
      <c r="G82" s="91"/>
      <c r="H82" s="91"/>
      <c r="I82" s="103"/>
      <c r="J82" s="123"/>
      <c r="K82" s="123"/>
      <c r="L82" s="123"/>
      <c r="M82" s="123"/>
      <c r="N82" s="123"/>
      <c r="O82" s="123"/>
      <c r="P82" s="123"/>
      <c r="Q82" s="123"/>
      <c r="R82" s="123"/>
      <c r="S82" s="123"/>
      <c r="T82" s="122"/>
      <c r="U82" s="122"/>
      <c r="V82" s="122"/>
      <c r="W82" s="104"/>
      <c r="X82" s="104"/>
      <c r="Y82" s="104"/>
      <c r="Z82" s="124"/>
      <c r="AA82" s="124"/>
      <c r="AB82" s="124"/>
      <c r="AC82" s="120"/>
      <c r="AD82" s="125"/>
      <c r="AE82" s="125"/>
      <c r="AF82" s="125"/>
      <c r="AG82" s="125"/>
      <c r="AH82" s="125"/>
      <c r="AI82" s="125"/>
      <c r="AJ82" s="125"/>
      <c r="AK82" s="125"/>
      <c r="AL82" s="120"/>
      <c r="AM82" s="120"/>
      <c r="AN82" s="120"/>
      <c r="AO82" s="120"/>
      <c r="AP82" s="126"/>
      <c r="AQ82" s="126"/>
      <c r="AR82" s="126"/>
      <c r="AS82" s="126"/>
      <c r="AT82" s="126"/>
      <c r="AU82" s="126"/>
      <c r="AV82" s="126"/>
      <c r="AW82" s="120"/>
      <c r="BE82" s="121"/>
    </row>
    <row r="83" spans="1:57" ht="15.75" customHeight="1" x14ac:dyDescent="0.15">
      <c r="A83" s="463" t="s">
        <v>432</v>
      </c>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128"/>
    </row>
    <row r="84" spans="1:57" ht="15.75" customHeight="1" x14ac:dyDescent="0.15">
      <c r="A84" s="463" t="s">
        <v>514</v>
      </c>
      <c r="B84" s="463"/>
      <c r="C84" s="463"/>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128"/>
    </row>
    <row r="85" spans="1:57" ht="15.75" customHeight="1" x14ac:dyDescent="0.15">
      <c r="A85" s="463" t="s">
        <v>533</v>
      </c>
      <c r="B85" s="463"/>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127"/>
    </row>
    <row r="86" spans="1:57" ht="15.75" customHeight="1" x14ac:dyDescent="0.15">
      <c r="A86" s="463" t="s">
        <v>539</v>
      </c>
      <c r="B86" s="463"/>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127"/>
    </row>
    <row r="87" spans="1:57" ht="15.75" customHeight="1" x14ac:dyDescent="0.15">
      <c r="A87" s="480" t="s">
        <v>591</v>
      </c>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127"/>
    </row>
    <row r="88" spans="1:57" ht="15.75" customHeight="1" x14ac:dyDescent="0.15">
      <c r="A88" s="463"/>
      <c r="B88" s="463"/>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3"/>
      <c r="AO88" s="463"/>
      <c r="AP88" s="463"/>
      <c r="AQ88" s="463"/>
      <c r="AR88" s="463"/>
      <c r="AS88" s="463"/>
      <c r="AT88" s="463"/>
      <c r="AU88" s="463"/>
      <c r="AV88" s="463"/>
      <c r="AW88" s="127"/>
    </row>
    <row r="89" spans="1:57" ht="24" customHeight="1" x14ac:dyDescent="0.15">
      <c r="F89" s="637" t="s">
        <v>63</v>
      </c>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c r="AI89" s="637"/>
      <c r="AJ89" s="637"/>
      <c r="AK89" s="637"/>
      <c r="AL89" s="637"/>
      <c r="AM89" s="637"/>
      <c r="AN89" s="637"/>
      <c r="AO89" s="637"/>
      <c r="AP89" s="637"/>
      <c r="AR89" s="354"/>
      <c r="AS89" s="354"/>
      <c r="AT89" s="354"/>
      <c r="AU89" s="354"/>
      <c r="AV89" s="354"/>
      <c r="AY89" s="355" t="s">
        <v>477</v>
      </c>
    </row>
    <row r="90" spans="1:57" ht="13.5" customHeight="1" x14ac:dyDescent="0.1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AC90" s="75"/>
      <c r="AD90" s="75"/>
      <c r="AE90" s="75"/>
      <c r="AF90" s="75"/>
      <c r="AG90" s="75"/>
      <c r="AH90" s="75"/>
      <c r="AI90" s="75"/>
      <c r="AJ90" s="75"/>
      <c r="AK90" s="624" t="str">
        <f>IF(県登録作成!N90="","",県登録作成!N90)</f>
        <v/>
      </c>
      <c r="AL90" s="624"/>
      <c r="AM90" s="624"/>
      <c r="AN90" s="624"/>
      <c r="AO90" s="624"/>
      <c r="AP90" s="624"/>
      <c r="AQ90" s="624"/>
      <c r="AR90" s="624"/>
      <c r="AS90" s="624"/>
      <c r="AT90" s="624"/>
      <c r="AU90" s="624"/>
      <c r="AV90" s="624"/>
      <c r="AW90" s="76"/>
    </row>
    <row r="91" spans="1:57" ht="2.25" customHeight="1" thickBot="1"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Y91" s="78"/>
      <c r="AZ91" s="79"/>
      <c r="BA91" s="80"/>
    </row>
    <row r="92" spans="1:57" ht="13.5" customHeight="1" x14ac:dyDescent="0.15">
      <c r="A92" s="625" t="s">
        <v>1</v>
      </c>
      <c r="B92" s="626"/>
      <c r="C92" s="626"/>
      <c r="D92" s="626"/>
      <c r="E92" s="626"/>
      <c r="F92" s="626"/>
      <c r="G92" s="627"/>
      <c r="H92" s="81"/>
      <c r="I92" s="598" t="str">
        <f>IF(I4="","",I4)</f>
        <v/>
      </c>
      <c r="J92" s="598"/>
      <c r="K92" s="598"/>
      <c r="L92" s="598"/>
      <c r="M92" s="598"/>
      <c r="N92" s="598"/>
      <c r="O92" s="598"/>
      <c r="P92" s="598"/>
      <c r="Q92" s="598"/>
      <c r="R92" s="598"/>
      <c r="S92" s="598"/>
      <c r="T92" s="598"/>
      <c r="U92" s="598"/>
      <c r="V92" s="599"/>
      <c r="W92" s="602" t="s">
        <v>65</v>
      </c>
      <c r="X92" s="603"/>
      <c r="Y92" s="608" t="s">
        <v>66</v>
      </c>
      <c r="Z92" s="609"/>
      <c r="AA92" s="82"/>
      <c r="AB92" s="589"/>
      <c r="AC92" s="589"/>
      <c r="AD92" s="589"/>
      <c r="AE92" s="589"/>
      <c r="AF92" s="589"/>
      <c r="AG92" s="589"/>
      <c r="AH92" s="589"/>
      <c r="AI92" s="589"/>
      <c r="AJ92" s="589"/>
      <c r="AK92" s="83"/>
      <c r="AL92" s="83"/>
      <c r="AM92" s="83"/>
      <c r="AN92" s="84"/>
      <c r="AO92" s="84"/>
      <c r="AP92" s="84"/>
      <c r="AQ92" s="84"/>
      <c r="AR92" s="84"/>
      <c r="AS92" s="84"/>
      <c r="AT92" s="84"/>
      <c r="AU92" s="84"/>
      <c r="AV92" s="85"/>
      <c r="AW92" s="86"/>
      <c r="AY92" s="618" t="s">
        <v>473</v>
      </c>
      <c r="AZ92" s="619"/>
      <c r="BA92" s="620"/>
    </row>
    <row r="93" spans="1:57" ht="13.5" customHeight="1" thickBot="1" x14ac:dyDescent="0.2">
      <c r="A93" s="628"/>
      <c r="B93" s="629"/>
      <c r="C93" s="629"/>
      <c r="D93" s="629"/>
      <c r="E93" s="629"/>
      <c r="F93" s="629"/>
      <c r="G93" s="630"/>
      <c r="H93" s="87"/>
      <c r="I93" s="600"/>
      <c r="J93" s="600"/>
      <c r="K93" s="600"/>
      <c r="L93" s="600"/>
      <c r="M93" s="600"/>
      <c r="N93" s="600"/>
      <c r="O93" s="600"/>
      <c r="P93" s="600"/>
      <c r="Q93" s="600"/>
      <c r="R93" s="600"/>
      <c r="S93" s="600"/>
      <c r="T93" s="600"/>
      <c r="U93" s="600"/>
      <c r="V93" s="601"/>
      <c r="W93" s="604"/>
      <c r="X93" s="605"/>
      <c r="Y93" s="590" t="s">
        <v>68</v>
      </c>
      <c r="Z93" s="591"/>
      <c r="AA93" s="88"/>
      <c r="AB93" s="577"/>
      <c r="AC93" s="577"/>
      <c r="AD93" s="577"/>
      <c r="AE93" s="577"/>
      <c r="AF93" s="577"/>
      <c r="AG93" s="577"/>
      <c r="AH93" s="577"/>
      <c r="AI93" s="577"/>
      <c r="AJ93" s="577"/>
      <c r="AK93" s="577"/>
      <c r="AL93" s="577"/>
      <c r="AM93" s="89"/>
      <c r="AN93" s="577"/>
      <c r="AO93" s="577"/>
      <c r="AP93" s="577"/>
      <c r="AQ93" s="577"/>
      <c r="AR93" s="577"/>
      <c r="AS93" s="577"/>
      <c r="AT93" s="577"/>
      <c r="AU93" s="577"/>
      <c r="AV93" s="592"/>
      <c r="AW93" s="90"/>
      <c r="AY93" s="621"/>
      <c r="AZ93" s="622"/>
      <c r="BA93" s="623"/>
    </row>
    <row r="94" spans="1:57" ht="19.5" customHeight="1" x14ac:dyDescent="0.15">
      <c r="A94" s="631" t="s">
        <v>0</v>
      </c>
      <c r="B94" s="632"/>
      <c r="C94" s="632"/>
      <c r="D94" s="632"/>
      <c r="E94" s="632"/>
      <c r="F94" s="632"/>
      <c r="G94" s="633"/>
      <c r="H94" s="92"/>
      <c r="I94" s="598" t="str">
        <f>IF(I6="","",I6)</f>
        <v/>
      </c>
      <c r="J94" s="598"/>
      <c r="K94" s="598"/>
      <c r="L94" s="598"/>
      <c r="M94" s="598"/>
      <c r="N94" s="598"/>
      <c r="O94" s="598"/>
      <c r="P94" s="598"/>
      <c r="Q94" s="598"/>
      <c r="R94" s="598"/>
      <c r="S94" s="598"/>
      <c r="T94" s="598"/>
      <c r="U94" s="598"/>
      <c r="V94" s="599"/>
      <c r="W94" s="606"/>
      <c r="X94" s="607"/>
      <c r="Y94" s="575" t="s">
        <v>69</v>
      </c>
      <c r="Z94" s="576"/>
      <c r="AA94" s="93"/>
      <c r="AB94" s="610"/>
      <c r="AC94" s="610"/>
      <c r="AD94" s="610"/>
      <c r="AE94" s="610"/>
      <c r="AF94" s="610"/>
      <c r="AG94" s="610"/>
      <c r="AH94" s="610"/>
      <c r="AI94" s="610"/>
      <c r="AJ94" s="610"/>
      <c r="AK94" s="610"/>
      <c r="AL94" s="610"/>
      <c r="AM94" s="94"/>
      <c r="AN94" s="610"/>
      <c r="AO94" s="610"/>
      <c r="AP94" s="610"/>
      <c r="AQ94" s="610"/>
      <c r="AR94" s="610"/>
      <c r="AS94" s="610"/>
      <c r="AT94" s="610"/>
      <c r="AU94" s="610"/>
      <c r="AV94" s="611"/>
      <c r="AW94" s="90"/>
      <c r="AY94" s="612" t="s">
        <v>70</v>
      </c>
      <c r="AZ94" s="612"/>
      <c r="BA94" s="612"/>
    </row>
    <row r="95" spans="1:57" ht="7.5" customHeight="1" x14ac:dyDescent="0.15">
      <c r="A95" s="634"/>
      <c r="B95" s="635"/>
      <c r="C95" s="635"/>
      <c r="D95" s="635"/>
      <c r="E95" s="635"/>
      <c r="F95" s="635"/>
      <c r="G95" s="636"/>
      <c r="H95" s="92"/>
      <c r="I95" s="600"/>
      <c r="J95" s="600"/>
      <c r="K95" s="600"/>
      <c r="L95" s="600"/>
      <c r="M95" s="600"/>
      <c r="N95" s="600"/>
      <c r="O95" s="600"/>
      <c r="P95" s="600"/>
      <c r="Q95" s="600"/>
      <c r="R95" s="600"/>
      <c r="S95" s="600"/>
      <c r="T95" s="600"/>
      <c r="U95" s="600"/>
      <c r="V95" s="601"/>
      <c r="W95" s="614" t="s">
        <v>71</v>
      </c>
      <c r="X95" s="615"/>
      <c r="Y95" s="615"/>
      <c r="Z95" s="615"/>
      <c r="AA95" s="95"/>
      <c r="AB95" s="95"/>
      <c r="AC95" s="96"/>
      <c r="AD95" s="96"/>
      <c r="AE95" s="96"/>
      <c r="AF95" s="96"/>
      <c r="AG95" s="96"/>
      <c r="AH95" s="96"/>
      <c r="AI95" s="96"/>
      <c r="AJ95" s="96"/>
      <c r="AK95" s="96"/>
      <c r="AL95" s="96"/>
      <c r="AM95" s="96"/>
      <c r="AN95" s="96"/>
      <c r="AO95" s="96"/>
      <c r="AP95" s="96"/>
      <c r="AQ95" s="96"/>
      <c r="AR95" s="96"/>
      <c r="AS95" s="96"/>
      <c r="AT95" s="96"/>
      <c r="AU95" s="96"/>
      <c r="AV95" s="97"/>
      <c r="AW95" s="90"/>
      <c r="AY95" s="613"/>
      <c r="AZ95" s="613"/>
      <c r="BA95" s="613"/>
    </row>
    <row r="96" spans="1:57" ht="13.5" customHeight="1" x14ac:dyDescent="0.15">
      <c r="A96" s="581" t="s">
        <v>72</v>
      </c>
      <c r="B96" s="582"/>
      <c r="C96" s="587" t="s">
        <v>73</v>
      </c>
      <c r="D96" s="588"/>
      <c r="E96" s="98"/>
      <c r="F96" s="589"/>
      <c r="G96" s="589"/>
      <c r="H96" s="589"/>
      <c r="I96" s="589"/>
      <c r="J96" s="589"/>
      <c r="K96" s="589"/>
      <c r="L96" s="99"/>
      <c r="M96" s="99"/>
      <c r="N96" s="99"/>
      <c r="O96" s="99"/>
      <c r="P96" s="99"/>
      <c r="Q96" s="99"/>
      <c r="R96" s="99"/>
      <c r="S96" s="99"/>
      <c r="T96" s="99"/>
      <c r="U96" s="99"/>
      <c r="V96" s="100"/>
      <c r="W96" s="616"/>
      <c r="X96" s="617"/>
      <c r="Y96" s="617"/>
      <c r="Z96" s="617"/>
      <c r="AA96" s="2"/>
      <c r="AB96" s="2"/>
      <c r="AC96" s="101"/>
      <c r="AD96" s="101"/>
      <c r="AE96" s="101"/>
      <c r="AF96" s="101"/>
      <c r="AG96" s="101"/>
      <c r="AH96" s="101"/>
      <c r="AI96" s="101"/>
      <c r="AJ96" s="101"/>
      <c r="AM96" s="101"/>
      <c r="AN96" s="101"/>
      <c r="AO96" s="101"/>
      <c r="AP96" s="101"/>
      <c r="AQ96" s="101"/>
      <c r="AR96" s="101"/>
      <c r="AS96" s="101"/>
      <c r="AT96" s="101"/>
      <c r="AU96" s="101"/>
      <c r="AV96" s="102"/>
      <c r="AW96" s="101"/>
      <c r="AY96" s="508" t="s">
        <v>74</v>
      </c>
      <c r="AZ96" s="508"/>
      <c r="BA96" s="508"/>
    </row>
    <row r="97" spans="1:57" ht="18" customHeight="1" x14ac:dyDescent="0.15">
      <c r="A97" s="583"/>
      <c r="B97" s="584"/>
      <c r="C97" s="590" t="s">
        <v>68</v>
      </c>
      <c r="D97" s="591"/>
      <c r="E97" s="103"/>
      <c r="F97" s="577"/>
      <c r="G97" s="577"/>
      <c r="H97" s="577"/>
      <c r="I97" s="577"/>
      <c r="J97" s="577"/>
      <c r="K97" s="577"/>
      <c r="L97" s="577"/>
      <c r="M97" s="577"/>
      <c r="N97" s="577"/>
      <c r="O97" s="577"/>
      <c r="P97" s="577"/>
      <c r="Q97" s="577"/>
      <c r="R97" s="577"/>
      <c r="S97" s="577"/>
      <c r="T97" s="577"/>
      <c r="U97" s="577"/>
      <c r="V97" s="592"/>
      <c r="W97" s="616"/>
      <c r="X97" s="617"/>
      <c r="Y97" s="617"/>
      <c r="Z97" s="617"/>
      <c r="AA97" s="2"/>
      <c r="AB97" s="2"/>
      <c r="AC97" s="101"/>
      <c r="AD97" s="101"/>
      <c r="AE97" s="101"/>
      <c r="AF97" s="101"/>
      <c r="AG97" s="101"/>
      <c r="AH97" s="101"/>
      <c r="AI97" s="101"/>
      <c r="AJ97" s="101"/>
      <c r="AK97" s="101"/>
      <c r="AL97" s="101"/>
      <c r="AM97" s="101"/>
      <c r="AN97" s="101"/>
      <c r="AO97" s="101"/>
      <c r="AP97" s="101"/>
      <c r="AQ97" s="101"/>
      <c r="AR97" s="101"/>
      <c r="AS97" s="101"/>
      <c r="AT97" s="593" t="s">
        <v>75</v>
      </c>
      <c r="AU97" s="593"/>
      <c r="AV97" s="594"/>
      <c r="AW97" s="105"/>
      <c r="AX97" s="106"/>
      <c r="AY97" s="597" t="s">
        <v>76</v>
      </c>
      <c r="AZ97" s="597"/>
      <c r="BA97" s="597"/>
    </row>
    <row r="98" spans="1:57" ht="18" customHeight="1" x14ac:dyDescent="0.15">
      <c r="A98" s="585"/>
      <c r="B98" s="586"/>
      <c r="C98" s="575" t="s">
        <v>69</v>
      </c>
      <c r="D98" s="576"/>
      <c r="F98" s="577"/>
      <c r="G98" s="577"/>
      <c r="H98" s="577"/>
      <c r="I98" s="577"/>
      <c r="J98" s="577"/>
      <c r="K98" s="577"/>
      <c r="L98" s="577"/>
      <c r="M98" s="578" t="s">
        <v>77</v>
      </c>
      <c r="N98" s="578"/>
      <c r="O98" s="579"/>
      <c r="P98" s="579"/>
      <c r="Q98" s="579"/>
      <c r="R98" s="579"/>
      <c r="S98" s="579"/>
      <c r="T98" s="579"/>
      <c r="U98" s="579"/>
      <c r="V98" s="580"/>
      <c r="W98" s="107"/>
      <c r="X98" s="108"/>
      <c r="Y98" s="108"/>
      <c r="Z98" s="108"/>
      <c r="AA98" s="108"/>
      <c r="AB98" s="109"/>
      <c r="AC98" s="67"/>
      <c r="AD98" s="67"/>
      <c r="AE98" s="67"/>
      <c r="AF98" s="67"/>
      <c r="AG98" s="67"/>
      <c r="AH98" s="67"/>
      <c r="AI98" s="67"/>
      <c r="AJ98" s="67"/>
      <c r="AK98" s="67"/>
      <c r="AL98" s="67"/>
      <c r="AM98" s="67"/>
      <c r="AN98" s="67"/>
      <c r="AO98" s="67"/>
      <c r="AP98" s="67"/>
      <c r="AQ98" s="67"/>
      <c r="AR98" s="67"/>
      <c r="AS98" s="67"/>
      <c r="AT98" s="595"/>
      <c r="AU98" s="595"/>
      <c r="AV98" s="596"/>
      <c r="AW98" s="105"/>
      <c r="AX98" s="106"/>
      <c r="AY98" s="573" t="s">
        <v>78</v>
      </c>
      <c r="AZ98" s="573"/>
      <c r="BA98" s="573"/>
      <c r="BE98" s="352"/>
    </row>
    <row r="99" spans="1:57" ht="18" customHeight="1" x14ac:dyDescent="0.15">
      <c r="A99" s="560" t="s">
        <v>79</v>
      </c>
      <c r="B99" s="561"/>
      <c r="C99" s="561"/>
      <c r="D99" s="561"/>
      <c r="E99" s="561"/>
      <c r="F99" s="561"/>
      <c r="G99" s="562"/>
      <c r="H99" s="570" t="s">
        <v>80</v>
      </c>
      <c r="I99" s="571"/>
      <c r="J99" s="571"/>
      <c r="K99" s="571"/>
      <c r="L99" s="571"/>
      <c r="M99" s="571"/>
      <c r="N99" s="571"/>
      <c r="O99" s="571"/>
      <c r="P99" s="572"/>
      <c r="Q99" s="560" t="s">
        <v>15</v>
      </c>
      <c r="R99" s="561"/>
      <c r="S99" s="562"/>
      <c r="T99" s="560" t="s">
        <v>81</v>
      </c>
      <c r="U99" s="561"/>
      <c r="V99" s="561"/>
      <c r="W99" s="561"/>
      <c r="X99" s="561"/>
      <c r="Y99" s="561"/>
      <c r="Z99" s="561"/>
      <c r="AA99" s="561"/>
      <c r="AB99" s="561"/>
      <c r="AC99" s="561"/>
      <c r="AD99" s="561"/>
      <c r="AE99" s="561"/>
      <c r="AF99" s="561"/>
      <c r="AG99" s="561"/>
      <c r="AH99" s="561"/>
      <c r="AI99" s="561"/>
      <c r="AJ99" s="561"/>
      <c r="AK99" s="561"/>
      <c r="AL99" s="561"/>
      <c r="AM99" s="561"/>
      <c r="AN99" s="562"/>
      <c r="AO99" s="570" t="s">
        <v>82</v>
      </c>
      <c r="AP99" s="571"/>
      <c r="AQ99" s="571"/>
      <c r="AR99" s="571"/>
      <c r="AS99" s="571"/>
      <c r="AT99" s="571"/>
      <c r="AU99" s="571"/>
      <c r="AV99" s="572"/>
      <c r="AW99" s="105"/>
      <c r="AX99" s="106"/>
      <c r="AY99" s="573" t="s">
        <v>83</v>
      </c>
      <c r="AZ99" s="573"/>
      <c r="BA99" s="573"/>
      <c r="BE99" s="352"/>
    </row>
    <row r="100" spans="1:57" ht="21" customHeight="1" x14ac:dyDescent="0.15">
      <c r="A100" s="563" t="s">
        <v>84</v>
      </c>
      <c r="B100" s="563"/>
      <c r="C100" s="563"/>
      <c r="D100" s="563"/>
      <c r="E100" s="564" t="s">
        <v>85</v>
      </c>
      <c r="F100" s="564"/>
      <c r="G100" s="564"/>
      <c r="H100" s="111"/>
      <c r="I100" s="565"/>
      <c r="J100" s="565"/>
      <c r="K100" s="565"/>
      <c r="L100" s="565"/>
      <c r="M100" s="565"/>
      <c r="N100" s="565"/>
      <c r="O100" s="565"/>
      <c r="P100" s="566"/>
      <c r="Q100" s="567"/>
      <c r="R100" s="568"/>
      <c r="S100" s="569"/>
      <c r="T100" s="574"/>
      <c r="U100" s="565"/>
      <c r="V100" s="565"/>
      <c r="W100" s="565"/>
      <c r="X100" s="565"/>
      <c r="Y100" s="565"/>
      <c r="Z100" s="565"/>
      <c r="AA100" s="565"/>
      <c r="AB100" s="565"/>
      <c r="AC100" s="565"/>
      <c r="AD100" s="565"/>
      <c r="AE100" s="565"/>
      <c r="AF100" s="565"/>
      <c r="AG100" s="565"/>
      <c r="AH100" s="565"/>
      <c r="AI100" s="565"/>
      <c r="AJ100" s="565"/>
      <c r="AK100" s="565"/>
      <c r="AL100" s="565"/>
      <c r="AM100" s="565"/>
      <c r="AN100" s="566"/>
      <c r="AO100" s="556"/>
      <c r="AP100" s="557"/>
      <c r="AQ100" s="557"/>
      <c r="AR100" s="557"/>
      <c r="AS100" s="557"/>
      <c r="AT100" s="557"/>
      <c r="AU100" s="557"/>
      <c r="AV100" s="558"/>
      <c r="AW100" s="112"/>
      <c r="AY100" s="559" t="s">
        <v>471</v>
      </c>
      <c r="AZ100" s="559"/>
      <c r="BA100" s="559"/>
    </row>
    <row r="101" spans="1:57" ht="21" customHeight="1" x14ac:dyDescent="0.15">
      <c r="A101" s="551" t="s">
        <v>87</v>
      </c>
      <c r="B101" s="551"/>
      <c r="C101" s="551"/>
      <c r="D101" s="551"/>
      <c r="E101" s="551" t="s">
        <v>88</v>
      </c>
      <c r="F101" s="551"/>
      <c r="G101" s="551"/>
      <c r="H101" s="113"/>
      <c r="I101" s="552"/>
      <c r="J101" s="552"/>
      <c r="K101" s="552"/>
      <c r="L101" s="552"/>
      <c r="M101" s="552"/>
      <c r="N101" s="552"/>
      <c r="O101" s="552"/>
      <c r="P101" s="553"/>
      <c r="Q101" s="554"/>
      <c r="R101" s="554"/>
      <c r="S101" s="554"/>
      <c r="T101" s="555"/>
      <c r="U101" s="552"/>
      <c r="V101" s="552"/>
      <c r="W101" s="552"/>
      <c r="X101" s="552"/>
      <c r="Y101" s="552"/>
      <c r="Z101" s="552"/>
      <c r="AA101" s="552"/>
      <c r="AB101" s="552"/>
      <c r="AC101" s="552"/>
      <c r="AD101" s="552"/>
      <c r="AE101" s="552"/>
      <c r="AF101" s="552"/>
      <c r="AG101" s="552"/>
      <c r="AH101" s="552"/>
      <c r="AI101" s="552"/>
      <c r="AJ101" s="552"/>
      <c r="AK101" s="552"/>
      <c r="AL101" s="552"/>
      <c r="AM101" s="552"/>
      <c r="AN101" s="553"/>
      <c r="AO101" s="556"/>
      <c r="AP101" s="557"/>
      <c r="AQ101" s="557"/>
      <c r="AR101" s="557"/>
      <c r="AS101" s="557"/>
      <c r="AT101" s="557"/>
      <c r="AU101" s="557"/>
      <c r="AV101" s="558"/>
      <c r="AW101" s="114"/>
      <c r="AY101" s="541" t="s">
        <v>472</v>
      </c>
      <c r="AZ101" s="541"/>
      <c r="BA101" s="541"/>
    </row>
    <row r="102" spans="1:57" ht="21" customHeight="1" x14ac:dyDescent="0.15">
      <c r="A102" s="542" t="s">
        <v>87</v>
      </c>
      <c r="B102" s="542"/>
      <c r="C102" s="542"/>
      <c r="D102" s="542"/>
      <c r="E102" s="542" t="s">
        <v>90</v>
      </c>
      <c r="F102" s="542"/>
      <c r="G102" s="542"/>
      <c r="H102" s="115"/>
      <c r="I102" s="543"/>
      <c r="J102" s="543"/>
      <c r="K102" s="543"/>
      <c r="L102" s="543"/>
      <c r="M102" s="543"/>
      <c r="N102" s="543"/>
      <c r="O102" s="543"/>
      <c r="P102" s="544"/>
      <c r="Q102" s="545"/>
      <c r="R102" s="545"/>
      <c r="S102" s="545"/>
      <c r="T102" s="546"/>
      <c r="U102" s="543"/>
      <c r="V102" s="543"/>
      <c r="W102" s="543"/>
      <c r="X102" s="543"/>
      <c r="Y102" s="543"/>
      <c r="Z102" s="543"/>
      <c r="AA102" s="543"/>
      <c r="AB102" s="543"/>
      <c r="AC102" s="543"/>
      <c r="AD102" s="543"/>
      <c r="AE102" s="543"/>
      <c r="AF102" s="543"/>
      <c r="AG102" s="543"/>
      <c r="AH102" s="543"/>
      <c r="AI102" s="543"/>
      <c r="AJ102" s="543"/>
      <c r="AK102" s="543"/>
      <c r="AL102" s="543"/>
      <c r="AM102" s="543"/>
      <c r="AN102" s="544"/>
      <c r="AO102" s="547"/>
      <c r="AP102" s="548"/>
      <c r="AQ102" s="548"/>
      <c r="AR102" s="548"/>
      <c r="AS102" s="548"/>
      <c r="AT102" s="548"/>
      <c r="AU102" s="548"/>
      <c r="AV102" s="549"/>
      <c r="AW102" s="116"/>
      <c r="AY102" s="550" t="s">
        <v>91</v>
      </c>
      <c r="AZ102" s="550"/>
      <c r="BA102" s="550"/>
    </row>
    <row r="103" spans="1:57" ht="34.5" customHeight="1" x14ac:dyDescent="0.15">
      <c r="A103" s="117"/>
      <c r="B103" s="117"/>
      <c r="C103" s="117"/>
      <c r="D103" s="117"/>
      <c r="E103" s="117"/>
      <c r="F103" s="117"/>
      <c r="H103" s="118"/>
      <c r="I103" s="118"/>
      <c r="J103" s="118"/>
      <c r="K103" s="118"/>
      <c r="L103" s="118"/>
      <c r="M103" s="118"/>
      <c r="N103" s="540" t="s">
        <v>92</v>
      </c>
      <c r="O103" s="540"/>
      <c r="P103" s="540"/>
      <c r="Q103" s="540"/>
      <c r="R103" s="540"/>
      <c r="S103" s="540"/>
      <c r="T103" s="540"/>
      <c r="U103" s="540"/>
      <c r="V103" s="540"/>
      <c r="W103" s="540"/>
      <c r="X103" s="540"/>
      <c r="Y103" s="540"/>
      <c r="Z103" s="540"/>
      <c r="AA103" s="540"/>
      <c r="AB103" s="540"/>
      <c r="AC103" s="540"/>
      <c r="AD103" s="540"/>
      <c r="AE103" s="540"/>
      <c r="AF103" s="540"/>
      <c r="AG103" s="540"/>
      <c r="AH103" s="540"/>
      <c r="AI103" s="540"/>
      <c r="AJ103" s="118"/>
      <c r="AK103" s="118"/>
      <c r="AL103" s="118"/>
      <c r="AM103" s="118"/>
      <c r="AN103" s="118"/>
      <c r="AO103" s="118"/>
      <c r="AP103" s="118"/>
      <c r="AQ103" s="117"/>
      <c r="AR103" s="117"/>
      <c r="AS103" s="117"/>
      <c r="AT103" s="117"/>
      <c r="AU103" s="117"/>
      <c r="AV103" s="117"/>
      <c r="AW103" s="117"/>
      <c r="AY103" s="510" t="s">
        <v>93</v>
      </c>
      <c r="AZ103" s="511"/>
      <c r="BA103" s="512"/>
    </row>
    <row r="104" spans="1:57" ht="9.75" customHeight="1" x14ac:dyDescent="0.15">
      <c r="A104" s="519" t="s">
        <v>94</v>
      </c>
      <c r="B104" s="520"/>
      <c r="C104" s="519" t="s">
        <v>53</v>
      </c>
      <c r="D104" s="520"/>
      <c r="E104" s="523"/>
      <c r="F104" s="519" t="s">
        <v>95</v>
      </c>
      <c r="G104" s="520"/>
      <c r="H104" s="523"/>
      <c r="I104" s="525"/>
      <c r="J104" s="514" t="s">
        <v>96</v>
      </c>
      <c r="K104" s="514"/>
      <c r="L104" s="514"/>
      <c r="M104" s="514"/>
      <c r="N104" s="514"/>
      <c r="O104" s="514"/>
      <c r="P104" s="514"/>
      <c r="Q104" s="514"/>
      <c r="R104" s="514"/>
      <c r="S104" s="527"/>
      <c r="T104" s="513" t="s">
        <v>97</v>
      </c>
      <c r="U104" s="514"/>
      <c r="V104" s="514"/>
      <c r="W104" s="513" t="s">
        <v>98</v>
      </c>
      <c r="X104" s="514"/>
      <c r="Y104" s="517"/>
      <c r="Z104" s="513" t="s">
        <v>99</v>
      </c>
      <c r="AA104" s="514"/>
      <c r="AB104" s="517"/>
      <c r="AC104" s="539" t="s">
        <v>28</v>
      </c>
      <c r="AD104" s="539"/>
      <c r="AE104" s="539"/>
      <c r="AF104" s="530" t="s">
        <v>100</v>
      </c>
      <c r="AG104" s="531"/>
      <c r="AH104" s="531"/>
      <c r="AI104" s="531"/>
      <c r="AJ104" s="531"/>
      <c r="AK104" s="531"/>
      <c r="AL104" s="531"/>
      <c r="AM104" s="531"/>
      <c r="AN104" s="532"/>
      <c r="AO104" s="513" t="s">
        <v>102</v>
      </c>
      <c r="AP104" s="514"/>
      <c r="AQ104" s="514"/>
      <c r="AR104" s="514"/>
      <c r="AS104" s="514"/>
      <c r="AT104" s="514"/>
      <c r="AU104" s="514"/>
      <c r="AV104" s="517"/>
      <c r="AW104" s="103"/>
    </row>
    <row r="105" spans="1:57" ht="9.75" customHeight="1" x14ac:dyDescent="0.15">
      <c r="A105" s="521"/>
      <c r="B105" s="522"/>
      <c r="C105" s="521"/>
      <c r="D105" s="522"/>
      <c r="E105" s="524"/>
      <c r="F105" s="521"/>
      <c r="G105" s="522"/>
      <c r="H105" s="524"/>
      <c r="I105" s="526"/>
      <c r="J105" s="516"/>
      <c r="K105" s="516"/>
      <c r="L105" s="516"/>
      <c r="M105" s="516"/>
      <c r="N105" s="516"/>
      <c r="O105" s="516"/>
      <c r="P105" s="516"/>
      <c r="Q105" s="516"/>
      <c r="R105" s="516"/>
      <c r="S105" s="528"/>
      <c r="T105" s="515"/>
      <c r="U105" s="516"/>
      <c r="V105" s="516"/>
      <c r="W105" s="515"/>
      <c r="X105" s="516"/>
      <c r="Y105" s="518"/>
      <c r="Z105" s="515"/>
      <c r="AA105" s="516"/>
      <c r="AB105" s="518"/>
      <c r="AC105" s="529" t="s">
        <v>103</v>
      </c>
      <c r="AD105" s="529"/>
      <c r="AE105" s="529"/>
      <c r="AF105" s="533"/>
      <c r="AG105" s="534"/>
      <c r="AH105" s="534"/>
      <c r="AI105" s="534"/>
      <c r="AJ105" s="534"/>
      <c r="AK105" s="534"/>
      <c r="AL105" s="534"/>
      <c r="AM105" s="534"/>
      <c r="AN105" s="535"/>
      <c r="AO105" s="515"/>
      <c r="AP105" s="516"/>
      <c r="AQ105" s="516"/>
      <c r="AR105" s="516"/>
      <c r="AS105" s="516"/>
      <c r="AT105" s="516"/>
      <c r="AU105" s="516"/>
      <c r="AV105" s="518"/>
      <c r="AW105" s="103"/>
    </row>
    <row r="106" spans="1:57" ht="21" customHeight="1" x14ac:dyDescent="0.15">
      <c r="A106" s="509">
        <v>41</v>
      </c>
      <c r="B106" s="509"/>
      <c r="C106" s="497" t="str">
        <f>IF(県登録作成!I190&gt;=1,"",IF(県登録作成!G190="","",県登録作成!G190))</f>
        <v/>
      </c>
      <c r="D106" s="497"/>
      <c r="E106" s="497"/>
      <c r="F106" s="498" t="str">
        <f>IF(県登録作成!I190&gt;=1,"",IF(県登録作成!F190="","",県登録作成!F190))</f>
        <v/>
      </c>
      <c r="G106" s="498"/>
      <c r="H106" s="498"/>
      <c r="I106" s="189"/>
      <c r="J106" s="499" t="str">
        <f>IF(県登録作成!I190&gt;=1,"",IF(県登録作成!E190="","",県登録作成!E190))</f>
        <v/>
      </c>
      <c r="K106" s="499"/>
      <c r="L106" s="499"/>
      <c r="M106" s="499"/>
      <c r="N106" s="499"/>
      <c r="O106" s="499"/>
      <c r="P106" s="499"/>
      <c r="Q106" s="499"/>
      <c r="R106" s="499"/>
      <c r="S106" s="500"/>
      <c r="T106" s="493" t="str">
        <f>IF(県登録作成!I190&gt;=1,"",IF(県登録作成!D190="","",県登録作成!D190))</f>
        <v/>
      </c>
      <c r="U106" s="494"/>
      <c r="V106" s="495"/>
      <c r="W106" s="501" t="str">
        <f>IF(県登録作成!I190&gt;=1,"",IF(県登録作成!N190="","",県登録作成!N190))</f>
        <v/>
      </c>
      <c r="X106" s="501"/>
      <c r="Y106" s="501"/>
      <c r="Z106" s="502" t="str">
        <f>IF(県登録作成!I190&gt;=1,"",IF(県登録作成!O190="","",県登録作成!O190))</f>
        <v/>
      </c>
      <c r="AA106" s="503"/>
      <c r="AB106" s="504"/>
      <c r="AC106" s="505" t="str">
        <f>IF(県登録作成!I190&gt;=1,"",IF(県登録作成!P190="済","○",""))</f>
        <v/>
      </c>
      <c r="AD106" s="506"/>
      <c r="AE106" s="507"/>
      <c r="AF106" s="536" t="str">
        <f>IF(県登録作成!I190&gt;=1,"",IF(AND(県登録作成!Q190&lt;&gt;"",県登録作成!R190&lt;&gt;""),県登録作成!Q190&amp;" "&amp;県登録作成!R190,""))</f>
        <v/>
      </c>
      <c r="AG106" s="537"/>
      <c r="AH106" s="537"/>
      <c r="AI106" s="537"/>
      <c r="AJ106" s="537"/>
      <c r="AK106" s="537"/>
      <c r="AL106" s="537"/>
      <c r="AM106" s="537"/>
      <c r="AN106" s="538"/>
      <c r="AO106" s="536" t="str">
        <f>IF(県登録作成!I190&gt;=1,"",IF(県登録作成!S190="","",県登録作成!S190&amp;"小学校"))</f>
        <v/>
      </c>
      <c r="AP106" s="537"/>
      <c r="AQ106" s="537"/>
      <c r="AR106" s="537"/>
      <c r="AS106" s="537"/>
      <c r="AT106" s="537"/>
      <c r="AU106" s="537"/>
      <c r="AV106" s="538"/>
      <c r="AW106" s="120"/>
      <c r="AY106" s="182" t="s">
        <v>207</v>
      </c>
      <c r="AZ106" s="60"/>
      <c r="BA106" s="60"/>
      <c r="BC106" s="352"/>
      <c r="BE106" s="121">
        <v>41</v>
      </c>
    </row>
    <row r="107" spans="1:57" ht="21" customHeight="1" x14ac:dyDescent="0.15">
      <c r="A107" s="496">
        <v>42</v>
      </c>
      <c r="B107" s="496"/>
      <c r="C107" s="497" t="str">
        <f>IF(県登録作成!I191&gt;=1,"",IF(県登録作成!G191="","",県登録作成!G191))</f>
        <v/>
      </c>
      <c r="D107" s="497"/>
      <c r="E107" s="497"/>
      <c r="F107" s="498" t="str">
        <f>IF(県登録作成!I191&gt;=1,"",IF(県登録作成!F191="","",県登録作成!F191))</f>
        <v/>
      </c>
      <c r="G107" s="498"/>
      <c r="H107" s="498"/>
      <c r="I107" s="189"/>
      <c r="J107" s="499" t="str">
        <f>IF(県登録作成!I191&gt;=1,"",IF(県登録作成!E191="","",県登録作成!E191))</f>
        <v/>
      </c>
      <c r="K107" s="499"/>
      <c r="L107" s="499"/>
      <c r="M107" s="499"/>
      <c r="N107" s="499"/>
      <c r="O107" s="499"/>
      <c r="P107" s="499"/>
      <c r="Q107" s="499"/>
      <c r="R107" s="499"/>
      <c r="S107" s="500"/>
      <c r="T107" s="493" t="str">
        <f>IF(県登録作成!I191&gt;=1,"",IF(県登録作成!D191="","",県登録作成!D191))</f>
        <v/>
      </c>
      <c r="U107" s="494"/>
      <c r="V107" s="495"/>
      <c r="W107" s="501" t="str">
        <f>IF(県登録作成!I191&gt;=1,"",IF(県登録作成!N191="","",県登録作成!N191))</f>
        <v/>
      </c>
      <c r="X107" s="501"/>
      <c r="Y107" s="501"/>
      <c r="Z107" s="502" t="str">
        <f>IF(県登録作成!I191&gt;=1,"",IF(県登録作成!O191="","",県登録作成!O191))</f>
        <v/>
      </c>
      <c r="AA107" s="503"/>
      <c r="AB107" s="504"/>
      <c r="AC107" s="505" t="str">
        <f>IF(県登録作成!I191&gt;=1,"",IF(県登録作成!P191="済","○",""))</f>
        <v/>
      </c>
      <c r="AD107" s="506"/>
      <c r="AE107" s="507"/>
      <c r="AF107" s="486" t="str">
        <f>IF(県登録作成!I191&gt;=1,"",IF(AND(県登録作成!Q191&lt;&gt;"",県登録作成!R191&lt;&gt;""),県登録作成!Q191&amp;" "&amp;県登録作成!R191,""))</f>
        <v/>
      </c>
      <c r="AG107" s="487"/>
      <c r="AH107" s="487"/>
      <c r="AI107" s="487"/>
      <c r="AJ107" s="487"/>
      <c r="AK107" s="487"/>
      <c r="AL107" s="487"/>
      <c r="AM107" s="487"/>
      <c r="AN107" s="488"/>
      <c r="AO107" s="486" t="str">
        <f>IF(県登録作成!I191&gt;=1,"",IF(県登録作成!S191="","",県登録作成!S191&amp;"小学校"))</f>
        <v/>
      </c>
      <c r="AP107" s="487"/>
      <c r="AQ107" s="487"/>
      <c r="AR107" s="487"/>
      <c r="AS107" s="487"/>
      <c r="AT107" s="487"/>
      <c r="AU107" s="487"/>
      <c r="AV107" s="488"/>
      <c r="AW107" s="120"/>
      <c r="AY107" s="279" t="s">
        <v>231</v>
      </c>
      <c r="AZ107" s="60"/>
      <c r="BA107" s="60"/>
      <c r="BE107" s="121">
        <v>42</v>
      </c>
    </row>
    <row r="108" spans="1:57" ht="21" customHeight="1" x14ac:dyDescent="0.15">
      <c r="A108" s="496">
        <v>43</v>
      </c>
      <c r="B108" s="496"/>
      <c r="C108" s="497" t="str">
        <f>IF(県登録作成!I192&gt;=1,"",IF(県登録作成!G192="","",県登録作成!G192))</f>
        <v/>
      </c>
      <c r="D108" s="497"/>
      <c r="E108" s="497"/>
      <c r="F108" s="498" t="str">
        <f>IF(県登録作成!I192&gt;=1,"",IF(県登録作成!F192="","",県登録作成!F192))</f>
        <v/>
      </c>
      <c r="G108" s="498"/>
      <c r="H108" s="498"/>
      <c r="I108" s="189"/>
      <c r="J108" s="499" t="str">
        <f>IF(県登録作成!I192&gt;=1,"",IF(県登録作成!E192="","",県登録作成!E192))</f>
        <v/>
      </c>
      <c r="K108" s="499"/>
      <c r="L108" s="499"/>
      <c r="M108" s="499"/>
      <c r="N108" s="499"/>
      <c r="O108" s="499"/>
      <c r="P108" s="499"/>
      <c r="Q108" s="499"/>
      <c r="R108" s="499"/>
      <c r="S108" s="500"/>
      <c r="T108" s="493" t="str">
        <f>IF(県登録作成!I192&gt;=1,"",IF(県登録作成!D192="","",県登録作成!D192))</f>
        <v/>
      </c>
      <c r="U108" s="494"/>
      <c r="V108" s="495"/>
      <c r="W108" s="501" t="str">
        <f>IF(県登録作成!I192&gt;=1,"",IF(県登録作成!N192="","",県登録作成!N192))</f>
        <v/>
      </c>
      <c r="X108" s="501"/>
      <c r="Y108" s="501"/>
      <c r="Z108" s="502" t="str">
        <f>IF(県登録作成!I192&gt;=1,"",IF(県登録作成!O192="","",県登録作成!O192))</f>
        <v/>
      </c>
      <c r="AA108" s="503"/>
      <c r="AB108" s="504"/>
      <c r="AC108" s="505" t="str">
        <f>IF(県登録作成!I192&gt;=1,"",IF(県登録作成!P192="済","○",""))</f>
        <v/>
      </c>
      <c r="AD108" s="506"/>
      <c r="AE108" s="507"/>
      <c r="AF108" s="486" t="str">
        <f>IF(県登録作成!I192&gt;=1,"",IF(AND(県登録作成!Q192&lt;&gt;"",県登録作成!R192&lt;&gt;""),県登録作成!Q192&amp;" "&amp;県登録作成!R192,""))</f>
        <v/>
      </c>
      <c r="AG108" s="487"/>
      <c r="AH108" s="487"/>
      <c r="AI108" s="487"/>
      <c r="AJ108" s="487"/>
      <c r="AK108" s="487"/>
      <c r="AL108" s="487"/>
      <c r="AM108" s="487"/>
      <c r="AN108" s="488"/>
      <c r="AO108" s="486" t="str">
        <f>IF(県登録作成!I192&gt;=1,"",IF(県登録作成!S192="","",県登録作成!S192&amp;"小学校"))</f>
        <v/>
      </c>
      <c r="AP108" s="487"/>
      <c r="AQ108" s="487"/>
      <c r="AR108" s="487"/>
      <c r="AS108" s="487"/>
      <c r="AT108" s="487"/>
      <c r="AU108" s="487"/>
      <c r="AV108" s="488"/>
      <c r="AW108" s="120"/>
      <c r="AY108" s="279" t="s">
        <v>447</v>
      </c>
      <c r="BE108" s="121">
        <v>43</v>
      </c>
    </row>
    <row r="109" spans="1:57" ht="21" customHeight="1" x14ac:dyDescent="0.15">
      <c r="A109" s="496">
        <v>44</v>
      </c>
      <c r="B109" s="496"/>
      <c r="C109" s="497" t="str">
        <f>IF(県登録作成!I193&gt;=1,"",IF(県登録作成!G193="","",県登録作成!G193))</f>
        <v/>
      </c>
      <c r="D109" s="497"/>
      <c r="E109" s="497"/>
      <c r="F109" s="498" t="str">
        <f>IF(県登録作成!I193&gt;=1,"",IF(県登録作成!F193="","",県登録作成!F193))</f>
        <v/>
      </c>
      <c r="G109" s="498"/>
      <c r="H109" s="498"/>
      <c r="I109" s="189"/>
      <c r="J109" s="499" t="str">
        <f>IF(県登録作成!I193&gt;=1,"",IF(県登録作成!E193="","",県登録作成!E193))</f>
        <v/>
      </c>
      <c r="K109" s="499"/>
      <c r="L109" s="499"/>
      <c r="M109" s="499"/>
      <c r="N109" s="499"/>
      <c r="O109" s="499"/>
      <c r="P109" s="499"/>
      <c r="Q109" s="499"/>
      <c r="R109" s="499"/>
      <c r="S109" s="500"/>
      <c r="T109" s="493" t="str">
        <f>IF(県登録作成!I193&gt;=1,"",IF(県登録作成!D193="","",県登録作成!D193))</f>
        <v/>
      </c>
      <c r="U109" s="494"/>
      <c r="V109" s="495"/>
      <c r="W109" s="501" t="str">
        <f>IF(県登録作成!I193&gt;=1,"",IF(県登録作成!N193="","",県登録作成!N193))</f>
        <v/>
      </c>
      <c r="X109" s="501"/>
      <c r="Y109" s="501"/>
      <c r="Z109" s="502" t="str">
        <f>IF(県登録作成!I193&gt;=1,"",IF(県登録作成!O193="","",県登録作成!O193))</f>
        <v/>
      </c>
      <c r="AA109" s="503"/>
      <c r="AB109" s="504"/>
      <c r="AC109" s="505" t="str">
        <f>IF(県登録作成!I193&gt;=1,"",IF(県登録作成!P193="済","○",""))</f>
        <v/>
      </c>
      <c r="AD109" s="506"/>
      <c r="AE109" s="507"/>
      <c r="AF109" s="486" t="str">
        <f>IF(県登録作成!I193&gt;=1,"",IF(AND(県登録作成!Q193&lt;&gt;"",県登録作成!R193&lt;&gt;""),県登録作成!Q193&amp;" "&amp;県登録作成!R193,""))</f>
        <v/>
      </c>
      <c r="AG109" s="487"/>
      <c r="AH109" s="487"/>
      <c r="AI109" s="487"/>
      <c r="AJ109" s="487"/>
      <c r="AK109" s="487"/>
      <c r="AL109" s="487"/>
      <c r="AM109" s="487"/>
      <c r="AN109" s="488"/>
      <c r="AO109" s="486" t="str">
        <f>IF(県登録作成!I193&gt;=1,"",IF(県登録作成!S193="","",県登録作成!S193&amp;"小学校"))</f>
        <v/>
      </c>
      <c r="AP109" s="487"/>
      <c r="AQ109" s="487"/>
      <c r="AR109" s="487"/>
      <c r="AS109" s="487"/>
      <c r="AT109" s="487"/>
      <c r="AU109" s="487"/>
      <c r="AV109" s="488"/>
      <c r="AW109" s="120"/>
      <c r="AY109" s="508" t="s">
        <v>448</v>
      </c>
      <c r="AZ109" s="508"/>
      <c r="BA109" s="508"/>
      <c r="BE109" s="121">
        <v>44</v>
      </c>
    </row>
    <row r="110" spans="1:57" ht="21" customHeight="1" x14ac:dyDescent="0.15">
      <c r="A110" s="496">
        <v>45</v>
      </c>
      <c r="B110" s="496"/>
      <c r="C110" s="497" t="str">
        <f>IF(県登録作成!I194&gt;=1,"",IF(県登録作成!G194="","",県登録作成!G194))</f>
        <v/>
      </c>
      <c r="D110" s="497"/>
      <c r="E110" s="497"/>
      <c r="F110" s="498" t="str">
        <f>IF(県登録作成!I194&gt;=1,"",IF(県登録作成!F194="","",県登録作成!F194))</f>
        <v/>
      </c>
      <c r="G110" s="498"/>
      <c r="H110" s="498"/>
      <c r="I110" s="189"/>
      <c r="J110" s="499" t="str">
        <f>IF(県登録作成!I194&gt;=1,"",IF(県登録作成!E194="","",県登録作成!E194))</f>
        <v/>
      </c>
      <c r="K110" s="499"/>
      <c r="L110" s="499"/>
      <c r="M110" s="499"/>
      <c r="N110" s="499"/>
      <c r="O110" s="499"/>
      <c r="P110" s="499"/>
      <c r="Q110" s="499"/>
      <c r="R110" s="499"/>
      <c r="S110" s="500"/>
      <c r="T110" s="493" t="str">
        <f>IF(県登録作成!I194&gt;=1,"",IF(県登録作成!D194="","",県登録作成!D194))</f>
        <v/>
      </c>
      <c r="U110" s="494"/>
      <c r="V110" s="495"/>
      <c r="W110" s="501" t="str">
        <f>IF(県登録作成!I194&gt;=1,"",IF(県登録作成!N194="","",県登録作成!N194))</f>
        <v/>
      </c>
      <c r="X110" s="501"/>
      <c r="Y110" s="501"/>
      <c r="Z110" s="502" t="str">
        <f>IF(県登録作成!I194&gt;=1,"",IF(県登録作成!O194="","",県登録作成!O194))</f>
        <v/>
      </c>
      <c r="AA110" s="503"/>
      <c r="AB110" s="504"/>
      <c r="AC110" s="505" t="str">
        <f>IF(県登録作成!I194&gt;=1,"",IF(県登録作成!P194="済","○",""))</f>
        <v/>
      </c>
      <c r="AD110" s="506"/>
      <c r="AE110" s="507"/>
      <c r="AF110" s="486" t="str">
        <f>IF(県登録作成!I194&gt;=1,"",IF(AND(県登録作成!Q194&lt;&gt;"",県登録作成!R194&lt;&gt;""),県登録作成!Q194&amp;" "&amp;県登録作成!R194,""))</f>
        <v/>
      </c>
      <c r="AG110" s="487"/>
      <c r="AH110" s="487"/>
      <c r="AI110" s="487"/>
      <c r="AJ110" s="487"/>
      <c r="AK110" s="487"/>
      <c r="AL110" s="487"/>
      <c r="AM110" s="487"/>
      <c r="AN110" s="488"/>
      <c r="AO110" s="486" t="str">
        <f>IF(県登録作成!I194&gt;=1,"",IF(県登録作成!S194="","",県登録作成!S194&amp;"小学校"))</f>
        <v/>
      </c>
      <c r="AP110" s="487"/>
      <c r="AQ110" s="487"/>
      <c r="AR110" s="487"/>
      <c r="AS110" s="487"/>
      <c r="AT110" s="487"/>
      <c r="AU110" s="487"/>
      <c r="AV110" s="488"/>
      <c r="AW110" s="120"/>
      <c r="AY110" s="61" t="s">
        <v>301</v>
      </c>
      <c r="BE110" s="121">
        <v>45</v>
      </c>
    </row>
    <row r="111" spans="1:57" ht="21" customHeight="1" x14ac:dyDescent="0.15">
      <c r="A111" s="496">
        <v>46</v>
      </c>
      <c r="B111" s="496"/>
      <c r="C111" s="497" t="str">
        <f>IF(県登録作成!I195&gt;=1,"",IF(県登録作成!G195="","",県登録作成!G195))</f>
        <v/>
      </c>
      <c r="D111" s="497"/>
      <c r="E111" s="497"/>
      <c r="F111" s="498" t="str">
        <f>IF(県登録作成!I195&gt;=1,"",IF(県登録作成!F195="","",県登録作成!F195))</f>
        <v/>
      </c>
      <c r="G111" s="498"/>
      <c r="H111" s="498"/>
      <c r="I111" s="189"/>
      <c r="J111" s="499" t="str">
        <f>IF(県登録作成!I195&gt;=1,"",IF(県登録作成!E195="","",県登録作成!E195))</f>
        <v/>
      </c>
      <c r="K111" s="499"/>
      <c r="L111" s="499"/>
      <c r="M111" s="499"/>
      <c r="N111" s="499"/>
      <c r="O111" s="499"/>
      <c r="P111" s="499"/>
      <c r="Q111" s="499"/>
      <c r="R111" s="499"/>
      <c r="S111" s="500"/>
      <c r="T111" s="493" t="str">
        <f>IF(県登録作成!I195&gt;=1,"",IF(県登録作成!D195="","",県登録作成!D195))</f>
        <v/>
      </c>
      <c r="U111" s="494"/>
      <c r="V111" s="495"/>
      <c r="W111" s="501" t="str">
        <f>IF(県登録作成!I195&gt;=1,"",IF(県登録作成!N195="","",県登録作成!N195))</f>
        <v/>
      </c>
      <c r="X111" s="501"/>
      <c r="Y111" s="501"/>
      <c r="Z111" s="502" t="str">
        <f>IF(県登録作成!I195&gt;=1,"",IF(県登録作成!O195="","",県登録作成!O195))</f>
        <v/>
      </c>
      <c r="AA111" s="503"/>
      <c r="AB111" s="504"/>
      <c r="AC111" s="505" t="str">
        <f>IF(県登録作成!I195&gt;=1,"",IF(県登録作成!P195="済","○",""))</f>
        <v/>
      </c>
      <c r="AD111" s="506"/>
      <c r="AE111" s="507"/>
      <c r="AF111" s="486" t="str">
        <f>IF(県登録作成!I195&gt;=1,"",IF(AND(県登録作成!Q195&lt;&gt;"",県登録作成!R195&lt;&gt;""),県登録作成!Q195&amp;" "&amp;県登録作成!R195,""))</f>
        <v/>
      </c>
      <c r="AG111" s="487"/>
      <c r="AH111" s="487"/>
      <c r="AI111" s="487"/>
      <c r="AJ111" s="487"/>
      <c r="AK111" s="487"/>
      <c r="AL111" s="487"/>
      <c r="AM111" s="487"/>
      <c r="AN111" s="488"/>
      <c r="AO111" s="486" t="str">
        <f>IF(県登録作成!I195&gt;=1,"",IF(県登録作成!S195="","",県登録作成!S195&amp;"小学校"))</f>
        <v/>
      </c>
      <c r="AP111" s="487"/>
      <c r="AQ111" s="487"/>
      <c r="AR111" s="487"/>
      <c r="AS111" s="487"/>
      <c r="AT111" s="487"/>
      <c r="AU111" s="487"/>
      <c r="AV111" s="488"/>
      <c r="AW111" s="120"/>
      <c r="BE111" s="121">
        <v>46</v>
      </c>
    </row>
    <row r="112" spans="1:57" ht="21" customHeight="1" x14ac:dyDescent="0.15">
      <c r="A112" s="496">
        <v>47</v>
      </c>
      <c r="B112" s="496"/>
      <c r="C112" s="497" t="str">
        <f>IF(県登録作成!I196&gt;=1,"",IF(県登録作成!G196="","",県登録作成!G196))</f>
        <v/>
      </c>
      <c r="D112" s="497"/>
      <c r="E112" s="497"/>
      <c r="F112" s="498" t="str">
        <f>IF(県登録作成!I196&gt;=1,"",IF(県登録作成!F196="","",県登録作成!F196))</f>
        <v/>
      </c>
      <c r="G112" s="498"/>
      <c r="H112" s="498"/>
      <c r="I112" s="189"/>
      <c r="J112" s="499" t="str">
        <f>IF(県登録作成!I196&gt;=1,"",IF(県登録作成!E196="","",県登録作成!E196))</f>
        <v/>
      </c>
      <c r="K112" s="499"/>
      <c r="L112" s="499"/>
      <c r="M112" s="499"/>
      <c r="N112" s="499"/>
      <c r="O112" s="499"/>
      <c r="P112" s="499"/>
      <c r="Q112" s="499"/>
      <c r="R112" s="499"/>
      <c r="S112" s="500"/>
      <c r="T112" s="493" t="str">
        <f>IF(県登録作成!I196&gt;=1,"",IF(県登録作成!D196="","",県登録作成!D196))</f>
        <v/>
      </c>
      <c r="U112" s="494"/>
      <c r="V112" s="495"/>
      <c r="W112" s="501" t="str">
        <f>IF(県登録作成!I196&gt;=1,"",IF(県登録作成!N196="","",県登録作成!N196))</f>
        <v/>
      </c>
      <c r="X112" s="501"/>
      <c r="Y112" s="501"/>
      <c r="Z112" s="502" t="str">
        <f>IF(県登録作成!I196&gt;=1,"",IF(県登録作成!O196="","",県登録作成!O196))</f>
        <v/>
      </c>
      <c r="AA112" s="503"/>
      <c r="AB112" s="504"/>
      <c r="AC112" s="505" t="str">
        <f>IF(県登録作成!I196&gt;=1,"",IF(県登録作成!P196="済","○",""))</f>
        <v/>
      </c>
      <c r="AD112" s="506"/>
      <c r="AE112" s="507"/>
      <c r="AF112" s="486" t="str">
        <f>IF(県登録作成!I196&gt;=1,"",IF(AND(県登録作成!Q196&lt;&gt;"",県登録作成!R196&lt;&gt;""),県登録作成!Q196&amp;" "&amp;県登録作成!R196,""))</f>
        <v/>
      </c>
      <c r="AG112" s="487"/>
      <c r="AH112" s="487"/>
      <c r="AI112" s="487"/>
      <c r="AJ112" s="487"/>
      <c r="AK112" s="487"/>
      <c r="AL112" s="487"/>
      <c r="AM112" s="487"/>
      <c r="AN112" s="488"/>
      <c r="AO112" s="486" t="str">
        <f>IF(県登録作成!I196&gt;=1,"",IF(県登録作成!S196="","",県登録作成!S196&amp;"小学校"))</f>
        <v/>
      </c>
      <c r="AP112" s="487"/>
      <c r="AQ112" s="487"/>
      <c r="AR112" s="487"/>
      <c r="AS112" s="487"/>
      <c r="AT112" s="487"/>
      <c r="AU112" s="487"/>
      <c r="AV112" s="488"/>
      <c r="AW112" s="120"/>
      <c r="BE112" s="121">
        <v>47</v>
      </c>
    </row>
    <row r="113" spans="1:57" ht="21" customHeight="1" x14ac:dyDescent="0.15">
      <c r="A113" s="496">
        <v>48</v>
      </c>
      <c r="B113" s="496"/>
      <c r="C113" s="497" t="str">
        <f>IF(県登録作成!I197&gt;=1,"",IF(県登録作成!G197="","",県登録作成!G197))</f>
        <v/>
      </c>
      <c r="D113" s="497"/>
      <c r="E113" s="497"/>
      <c r="F113" s="498" t="str">
        <f>IF(県登録作成!I197&gt;=1,"",IF(県登録作成!F197="","",県登録作成!F197))</f>
        <v/>
      </c>
      <c r="G113" s="498"/>
      <c r="H113" s="498"/>
      <c r="I113" s="189"/>
      <c r="J113" s="499" t="str">
        <f>IF(県登録作成!I197&gt;=1,"",IF(県登録作成!E197="","",県登録作成!E197))</f>
        <v/>
      </c>
      <c r="K113" s="499"/>
      <c r="L113" s="499"/>
      <c r="M113" s="499"/>
      <c r="N113" s="499"/>
      <c r="O113" s="499"/>
      <c r="P113" s="499"/>
      <c r="Q113" s="499"/>
      <c r="R113" s="499"/>
      <c r="S113" s="500"/>
      <c r="T113" s="493" t="str">
        <f>IF(県登録作成!I197&gt;=1,"",IF(県登録作成!D197="","",県登録作成!D197))</f>
        <v/>
      </c>
      <c r="U113" s="494"/>
      <c r="V113" s="495"/>
      <c r="W113" s="501" t="str">
        <f>IF(県登録作成!I197&gt;=1,"",IF(県登録作成!N197="","",県登録作成!N197))</f>
        <v/>
      </c>
      <c r="X113" s="501"/>
      <c r="Y113" s="501"/>
      <c r="Z113" s="502" t="str">
        <f>IF(県登録作成!I197&gt;=1,"",IF(県登録作成!O197="","",県登録作成!O197))</f>
        <v/>
      </c>
      <c r="AA113" s="503"/>
      <c r="AB113" s="504"/>
      <c r="AC113" s="505" t="str">
        <f>IF(県登録作成!I197&gt;=1,"",IF(県登録作成!P197="済","○",""))</f>
        <v/>
      </c>
      <c r="AD113" s="506"/>
      <c r="AE113" s="507"/>
      <c r="AF113" s="486" t="str">
        <f>IF(県登録作成!I197&gt;=1,"",IF(AND(県登録作成!Q197&lt;&gt;"",県登録作成!R197&lt;&gt;""),県登録作成!Q197&amp;" "&amp;県登録作成!R197,""))</f>
        <v/>
      </c>
      <c r="AG113" s="487"/>
      <c r="AH113" s="487"/>
      <c r="AI113" s="487"/>
      <c r="AJ113" s="487"/>
      <c r="AK113" s="487"/>
      <c r="AL113" s="487"/>
      <c r="AM113" s="487"/>
      <c r="AN113" s="488"/>
      <c r="AO113" s="486" t="str">
        <f>IF(県登録作成!I197&gt;=1,"",IF(県登録作成!S197="","",県登録作成!S197&amp;"小学校"))</f>
        <v/>
      </c>
      <c r="AP113" s="487"/>
      <c r="AQ113" s="487"/>
      <c r="AR113" s="487"/>
      <c r="AS113" s="487"/>
      <c r="AT113" s="487"/>
      <c r="AU113" s="487"/>
      <c r="AV113" s="488"/>
      <c r="AW113" s="120"/>
      <c r="BE113" s="121">
        <v>48</v>
      </c>
    </row>
    <row r="114" spans="1:57" ht="21" customHeight="1" x14ac:dyDescent="0.15">
      <c r="A114" s="496">
        <v>49</v>
      </c>
      <c r="B114" s="496"/>
      <c r="C114" s="497" t="str">
        <f>IF(県登録作成!I198&gt;=1,"",IF(県登録作成!G198="","",県登録作成!G198))</f>
        <v/>
      </c>
      <c r="D114" s="497"/>
      <c r="E114" s="497"/>
      <c r="F114" s="498" t="str">
        <f>IF(県登録作成!I198&gt;=1,"",IF(県登録作成!F198="","",県登録作成!F198))</f>
        <v/>
      </c>
      <c r="G114" s="498"/>
      <c r="H114" s="498"/>
      <c r="I114" s="189"/>
      <c r="J114" s="499" t="str">
        <f>IF(県登録作成!I198&gt;=1,"",IF(県登録作成!E198="","",県登録作成!E198))</f>
        <v/>
      </c>
      <c r="K114" s="499"/>
      <c r="L114" s="499"/>
      <c r="M114" s="499"/>
      <c r="N114" s="499"/>
      <c r="O114" s="499"/>
      <c r="P114" s="499"/>
      <c r="Q114" s="499"/>
      <c r="R114" s="499"/>
      <c r="S114" s="500"/>
      <c r="T114" s="493" t="str">
        <f>IF(県登録作成!I198&gt;=1,"",IF(県登録作成!D198="","",県登録作成!D198))</f>
        <v/>
      </c>
      <c r="U114" s="494"/>
      <c r="V114" s="495"/>
      <c r="W114" s="501" t="str">
        <f>IF(県登録作成!I198&gt;=1,"",IF(県登録作成!N198="","",県登録作成!N198))</f>
        <v/>
      </c>
      <c r="X114" s="501"/>
      <c r="Y114" s="501"/>
      <c r="Z114" s="502" t="str">
        <f>IF(県登録作成!I198&gt;=1,"",IF(県登録作成!O198="","",県登録作成!O198))</f>
        <v/>
      </c>
      <c r="AA114" s="503"/>
      <c r="AB114" s="504"/>
      <c r="AC114" s="505" t="str">
        <f>IF(県登録作成!I198&gt;=1,"",IF(県登録作成!P198="済","○",""))</f>
        <v/>
      </c>
      <c r="AD114" s="506"/>
      <c r="AE114" s="507"/>
      <c r="AF114" s="486" t="str">
        <f>IF(県登録作成!I198&gt;=1,"",IF(AND(県登録作成!Q198&lt;&gt;"",県登録作成!R198&lt;&gt;""),県登録作成!Q198&amp;" "&amp;県登録作成!R198,""))</f>
        <v/>
      </c>
      <c r="AG114" s="487"/>
      <c r="AH114" s="487"/>
      <c r="AI114" s="487"/>
      <c r="AJ114" s="487"/>
      <c r="AK114" s="487"/>
      <c r="AL114" s="487"/>
      <c r="AM114" s="487"/>
      <c r="AN114" s="488"/>
      <c r="AO114" s="486" t="str">
        <f>IF(県登録作成!I198&gt;=1,"",IF(県登録作成!S198="","",県登録作成!S198&amp;"小学校"))</f>
        <v/>
      </c>
      <c r="AP114" s="487"/>
      <c r="AQ114" s="487"/>
      <c r="AR114" s="487"/>
      <c r="AS114" s="487"/>
      <c r="AT114" s="487"/>
      <c r="AU114" s="487"/>
      <c r="AV114" s="488"/>
      <c r="AW114" s="120"/>
      <c r="BE114" s="121">
        <v>49</v>
      </c>
    </row>
    <row r="115" spans="1:57" ht="21" customHeight="1" x14ac:dyDescent="0.15">
      <c r="A115" s="496">
        <v>50</v>
      </c>
      <c r="B115" s="496"/>
      <c r="C115" s="497" t="str">
        <f>IF(県登録作成!I199&gt;=1,"",IF(県登録作成!G199="","",県登録作成!G199))</f>
        <v/>
      </c>
      <c r="D115" s="497"/>
      <c r="E115" s="497"/>
      <c r="F115" s="498" t="str">
        <f>IF(県登録作成!I199&gt;=1,"",IF(県登録作成!F199="","",県登録作成!F199))</f>
        <v/>
      </c>
      <c r="G115" s="498"/>
      <c r="H115" s="498"/>
      <c r="I115" s="189"/>
      <c r="J115" s="499" t="str">
        <f>IF(県登録作成!I199&gt;=1,"",IF(県登録作成!E199="","",県登録作成!E199))</f>
        <v/>
      </c>
      <c r="K115" s="499"/>
      <c r="L115" s="499"/>
      <c r="M115" s="499"/>
      <c r="N115" s="499"/>
      <c r="O115" s="499"/>
      <c r="P115" s="499"/>
      <c r="Q115" s="499"/>
      <c r="R115" s="499"/>
      <c r="S115" s="500"/>
      <c r="T115" s="493" t="str">
        <f>IF(県登録作成!I199&gt;=1,"",IF(県登録作成!D199="","",県登録作成!D199))</f>
        <v/>
      </c>
      <c r="U115" s="494"/>
      <c r="V115" s="495"/>
      <c r="W115" s="501" t="str">
        <f>IF(県登録作成!I199&gt;=1,"",IF(県登録作成!N199="","",県登録作成!N199))</f>
        <v/>
      </c>
      <c r="X115" s="501"/>
      <c r="Y115" s="501"/>
      <c r="Z115" s="502" t="str">
        <f>IF(県登録作成!I199&gt;=1,"",IF(県登録作成!O199="","",県登録作成!O199))</f>
        <v/>
      </c>
      <c r="AA115" s="503"/>
      <c r="AB115" s="504"/>
      <c r="AC115" s="505" t="str">
        <f>IF(県登録作成!I199&gt;=1,"",IF(県登録作成!P199="済","○",""))</f>
        <v/>
      </c>
      <c r="AD115" s="506"/>
      <c r="AE115" s="507"/>
      <c r="AF115" s="486" t="str">
        <f>IF(県登録作成!I199&gt;=1,"",IF(AND(県登録作成!Q199&lt;&gt;"",県登録作成!R199&lt;&gt;""),県登録作成!Q199&amp;" "&amp;県登録作成!R199,""))</f>
        <v/>
      </c>
      <c r="AG115" s="487"/>
      <c r="AH115" s="487"/>
      <c r="AI115" s="487"/>
      <c r="AJ115" s="487"/>
      <c r="AK115" s="487"/>
      <c r="AL115" s="487"/>
      <c r="AM115" s="487"/>
      <c r="AN115" s="488"/>
      <c r="AO115" s="486" t="str">
        <f>IF(県登録作成!I199&gt;=1,"",IF(県登録作成!S199="","",県登録作成!S199&amp;"小学校"))</f>
        <v/>
      </c>
      <c r="AP115" s="487"/>
      <c r="AQ115" s="487"/>
      <c r="AR115" s="487"/>
      <c r="AS115" s="487"/>
      <c r="AT115" s="487"/>
      <c r="AU115" s="487"/>
      <c r="AV115" s="488"/>
      <c r="AW115" s="120"/>
      <c r="BE115" s="121">
        <v>50</v>
      </c>
    </row>
    <row r="116" spans="1:57" ht="21" customHeight="1" x14ac:dyDescent="0.15">
      <c r="A116" s="496"/>
      <c r="B116" s="496"/>
      <c r="C116" s="497"/>
      <c r="D116" s="497"/>
      <c r="E116" s="497"/>
      <c r="F116" s="498"/>
      <c r="G116" s="498"/>
      <c r="H116" s="498"/>
      <c r="I116" s="189"/>
      <c r="J116" s="499"/>
      <c r="K116" s="499"/>
      <c r="L116" s="499"/>
      <c r="M116" s="499"/>
      <c r="N116" s="499"/>
      <c r="O116" s="499"/>
      <c r="P116" s="499"/>
      <c r="Q116" s="499"/>
      <c r="R116" s="499"/>
      <c r="S116" s="500"/>
      <c r="T116" s="493"/>
      <c r="U116" s="494"/>
      <c r="V116" s="495"/>
      <c r="W116" s="501"/>
      <c r="X116" s="501"/>
      <c r="Y116" s="501"/>
      <c r="Z116" s="502"/>
      <c r="AA116" s="503"/>
      <c r="AB116" s="504"/>
      <c r="AC116" s="505"/>
      <c r="AD116" s="506"/>
      <c r="AE116" s="507"/>
      <c r="AF116" s="486"/>
      <c r="AG116" s="487"/>
      <c r="AH116" s="487"/>
      <c r="AI116" s="487"/>
      <c r="AJ116" s="487"/>
      <c r="AK116" s="487"/>
      <c r="AL116" s="487"/>
      <c r="AM116" s="487"/>
      <c r="AN116" s="488"/>
      <c r="AO116" s="486"/>
      <c r="AP116" s="487"/>
      <c r="AQ116" s="487"/>
      <c r="AR116" s="487"/>
      <c r="AS116" s="487"/>
      <c r="AT116" s="487"/>
      <c r="AU116" s="487"/>
      <c r="AV116" s="488"/>
      <c r="AW116" s="120"/>
      <c r="BE116" s="121"/>
    </row>
    <row r="117" spans="1:57" ht="21" customHeight="1" x14ac:dyDescent="0.15">
      <c r="A117" s="496"/>
      <c r="B117" s="496"/>
      <c r="C117" s="497"/>
      <c r="D117" s="497"/>
      <c r="E117" s="497"/>
      <c r="F117" s="498"/>
      <c r="G117" s="498"/>
      <c r="H117" s="498"/>
      <c r="I117" s="189"/>
      <c r="J117" s="499"/>
      <c r="K117" s="499"/>
      <c r="L117" s="499"/>
      <c r="M117" s="499"/>
      <c r="N117" s="499"/>
      <c r="O117" s="499"/>
      <c r="P117" s="499"/>
      <c r="Q117" s="499"/>
      <c r="R117" s="499"/>
      <c r="S117" s="500"/>
      <c r="T117" s="493"/>
      <c r="U117" s="494"/>
      <c r="V117" s="495"/>
      <c r="W117" s="501"/>
      <c r="X117" s="501"/>
      <c r="Y117" s="501"/>
      <c r="Z117" s="502"/>
      <c r="AA117" s="503"/>
      <c r="AB117" s="504"/>
      <c r="AC117" s="505"/>
      <c r="AD117" s="506"/>
      <c r="AE117" s="507"/>
      <c r="AF117" s="486"/>
      <c r="AG117" s="487"/>
      <c r="AH117" s="487"/>
      <c r="AI117" s="487"/>
      <c r="AJ117" s="487"/>
      <c r="AK117" s="487"/>
      <c r="AL117" s="487"/>
      <c r="AM117" s="487"/>
      <c r="AN117" s="488"/>
      <c r="AO117" s="486"/>
      <c r="AP117" s="487"/>
      <c r="AQ117" s="487"/>
      <c r="AR117" s="487"/>
      <c r="AS117" s="487"/>
      <c r="AT117" s="487"/>
      <c r="AU117" s="487"/>
      <c r="AV117" s="488"/>
      <c r="AW117" s="120"/>
      <c r="BE117" s="121"/>
    </row>
    <row r="118" spans="1:57" ht="21" customHeight="1" x14ac:dyDescent="0.15">
      <c r="A118" s="496"/>
      <c r="B118" s="496"/>
      <c r="C118" s="497"/>
      <c r="D118" s="497"/>
      <c r="E118" s="497"/>
      <c r="F118" s="498"/>
      <c r="G118" s="498"/>
      <c r="H118" s="498"/>
      <c r="I118" s="189"/>
      <c r="J118" s="499"/>
      <c r="K118" s="499"/>
      <c r="L118" s="499"/>
      <c r="M118" s="499"/>
      <c r="N118" s="499"/>
      <c r="O118" s="499"/>
      <c r="P118" s="499"/>
      <c r="Q118" s="499"/>
      <c r="R118" s="499"/>
      <c r="S118" s="500"/>
      <c r="T118" s="493"/>
      <c r="U118" s="494"/>
      <c r="V118" s="495"/>
      <c r="W118" s="501"/>
      <c r="X118" s="501"/>
      <c r="Y118" s="501"/>
      <c r="Z118" s="502"/>
      <c r="AA118" s="503"/>
      <c r="AB118" s="504"/>
      <c r="AC118" s="505"/>
      <c r="AD118" s="506"/>
      <c r="AE118" s="507"/>
      <c r="AF118" s="486"/>
      <c r="AG118" s="487"/>
      <c r="AH118" s="487"/>
      <c r="AI118" s="487"/>
      <c r="AJ118" s="487"/>
      <c r="AK118" s="487"/>
      <c r="AL118" s="487"/>
      <c r="AM118" s="487"/>
      <c r="AN118" s="488"/>
      <c r="AO118" s="486"/>
      <c r="AP118" s="487"/>
      <c r="AQ118" s="487"/>
      <c r="AR118" s="487"/>
      <c r="AS118" s="487"/>
      <c r="AT118" s="487"/>
      <c r="AU118" s="487"/>
      <c r="AV118" s="488"/>
      <c r="AW118" s="120"/>
      <c r="BE118" s="121"/>
    </row>
    <row r="119" spans="1:57" ht="21" customHeight="1" x14ac:dyDescent="0.15">
      <c r="A119" s="496"/>
      <c r="B119" s="496"/>
      <c r="C119" s="497"/>
      <c r="D119" s="497"/>
      <c r="E119" s="497"/>
      <c r="F119" s="498"/>
      <c r="G119" s="498"/>
      <c r="H119" s="498"/>
      <c r="I119" s="189"/>
      <c r="J119" s="499"/>
      <c r="K119" s="499"/>
      <c r="L119" s="499"/>
      <c r="M119" s="499"/>
      <c r="N119" s="499"/>
      <c r="O119" s="499"/>
      <c r="P119" s="499"/>
      <c r="Q119" s="499"/>
      <c r="R119" s="499"/>
      <c r="S119" s="500"/>
      <c r="T119" s="493"/>
      <c r="U119" s="494"/>
      <c r="V119" s="495"/>
      <c r="W119" s="501"/>
      <c r="X119" s="501"/>
      <c r="Y119" s="501"/>
      <c r="Z119" s="502"/>
      <c r="AA119" s="503"/>
      <c r="AB119" s="504"/>
      <c r="AC119" s="505"/>
      <c r="AD119" s="506"/>
      <c r="AE119" s="507"/>
      <c r="AF119" s="486"/>
      <c r="AG119" s="487"/>
      <c r="AH119" s="487"/>
      <c r="AI119" s="487"/>
      <c r="AJ119" s="487"/>
      <c r="AK119" s="487"/>
      <c r="AL119" s="487"/>
      <c r="AM119" s="487"/>
      <c r="AN119" s="488"/>
      <c r="AO119" s="486"/>
      <c r="AP119" s="487"/>
      <c r="AQ119" s="487"/>
      <c r="AR119" s="487"/>
      <c r="AS119" s="487"/>
      <c r="AT119" s="487"/>
      <c r="AU119" s="487"/>
      <c r="AV119" s="488"/>
      <c r="AW119" s="120"/>
      <c r="BE119" s="121"/>
    </row>
    <row r="120" spans="1:57" ht="21" customHeight="1" x14ac:dyDescent="0.15">
      <c r="A120" s="496"/>
      <c r="B120" s="496"/>
      <c r="C120" s="497"/>
      <c r="D120" s="497"/>
      <c r="E120" s="497"/>
      <c r="F120" s="498"/>
      <c r="G120" s="498"/>
      <c r="H120" s="498"/>
      <c r="I120" s="189"/>
      <c r="J120" s="499"/>
      <c r="K120" s="499"/>
      <c r="L120" s="499"/>
      <c r="M120" s="499"/>
      <c r="N120" s="499"/>
      <c r="O120" s="499"/>
      <c r="P120" s="499"/>
      <c r="Q120" s="499"/>
      <c r="R120" s="499"/>
      <c r="S120" s="500"/>
      <c r="T120" s="493"/>
      <c r="U120" s="494"/>
      <c r="V120" s="495"/>
      <c r="W120" s="501"/>
      <c r="X120" s="501"/>
      <c r="Y120" s="501"/>
      <c r="Z120" s="502"/>
      <c r="AA120" s="503"/>
      <c r="AB120" s="504"/>
      <c r="AC120" s="505"/>
      <c r="AD120" s="506"/>
      <c r="AE120" s="507"/>
      <c r="AF120" s="486"/>
      <c r="AG120" s="487"/>
      <c r="AH120" s="487"/>
      <c r="AI120" s="487"/>
      <c r="AJ120" s="487"/>
      <c r="AK120" s="487"/>
      <c r="AL120" s="487"/>
      <c r="AM120" s="487"/>
      <c r="AN120" s="488"/>
      <c r="AO120" s="486"/>
      <c r="AP120" s="487"/>
      <c r="AQ120" s="487"/>
      <c r="AR120" s="487"/>
      <c r="AS120" s="487"/>
      <c r="AT120" s="487"/>
      <c r="AU120" s="487"/>
      <c r="AV120" s="488"/>
      <c r="AW120" s="120"/>
      <c r="BE120" s="121"/>
    </row>
    <row r="121" spans="1:57" ht="21" customHeight="1" x14ac:dyDescent="0.15">
      <c r="A121" s="496"/>
      <c r="B121" s="496"/>
      <c r="C121" s="497"/>
      <c r="D121" s="497"/>
      <c r="E121" s="497"/>
      <c r="F121" s="498"/>
      <c r="G121" s="498"/>
      <c r="H121" s="498"/>
      <c r="I121" s="189"/>
      <c r="J121" s="499"/>
      <c r="K121" s="499"/>
      <c r="L121" s="499"/>
      <c r="M121" s="499"/>
      <c r="N121" s="499"/>
      <c r="O121" s="499"/>
      <c r="P121" s="499"/>
      <c r="Q121" s="499"/>
      <c r="R121" s="499"/>
      <c r="S121" s="500"/>
      <c r="T121" s="493"/>
      <c r="U121" s="494"/>
      <c r="V121" s="495"/>
      <c r="W121" s="501"/>
      <c r="X121" s="501"/>
      <c r="Y121" s="501"/>
      <c r="Z121" s="502"/>
      <c r="AA121" s="503"/>
      <c r="AB121" s="504"/>
      <c r="AC121" s="505"/>
      <c r="AD121" s="506"/>
      <c r="AE121" s="507"/>
      <c r="AF121" s="486"/>
      <c r="AG121" s="487"/>
      <c r="AH121" s="487"/>
      <c r="AI121" s="487"/>
      <c r="AJ121" s="487"/>
      <c r="AK121" s="487"/>
      <c r="AL121" s="487"/>
      <c r="AM121" s="487"/>
      <c r="AN121" s="488"/>
      <c r="AO121" s="486"/>
      <c r="AP121" s="487"/>
      <c r="AQ121" s="487"/>
      <c r="AR121" s="487"/>
      <c r="AS121" s="487"/>
      <c r="AT121" s="487"/>
      <c r="AU121" s="487"/>
      <c r="AV121" s="488"/>
      <c r="AW121" s="120"/>
      <c r="BE121" s="121"/>
    </row>
    <row r="122" spans="1:57" ht="21" customHeight="1" x14ac:dyDescent="0.15">
      <c r="A122" s="496"/>
      <c r="B122" s="496"/>
      <c r="C122" s="497"/>
      <c r="D122" s="497"/>
      <c r="E122" s="497"/>
      <c r="F122" s="498"/>
      <c r="G122" s="498"/>
      <c r="H122" s="498"/>
      <c r="I122" s="189"/>
      <c r="J122" s="499"/>
      <c r="K122" s="499"/>
      <c r="L122" s="499"/>
      <c r="M122" s="499"/>
      <c r="N122" s="499"/>
      <c r="O122" s="499"/>
      <c r="P122" s="499"/>
      <c r="Q122" s="499"/>
      <c r="R122" s="499"/>
      <c r="S122" s="500"/>
      <c r="T122" s="493"/>
      <c r="U122" s="494"/>
      <c r="V122" s="495"/>
      <c r="W122" s="501"/>
      <c r="X122" s="501"/>
      <c r="Y122" s="501"/>
      <c r="Z122" s="502"/>
      <c r="AA122" s="503"/>
      <c r="AB122" s="504"/>
      <c r="AC122" s="505"/>
      <c r="AD122" s="506"/>
      <c r="AE122" s="507"/>
      <c r="AF122" s="486"/>
      <c r="AG122" s="487"/>
      <c r="AH122" s="487"/>
      <c r="AI122" s="487"/>
      <c r="AJ122" s="487"/>
      <c r="AK122" s="487"/>
      <c r="AL122" s="487"/>
      <c r="AM122" s="487"/>
      <c r="AN122" s="488"/>
      <c r="AO122" s="486"/>
      <c r="AP122" s="487"/>
      <c r="AQ122" s="487"/>
      <c r="AR122" s="487"/>
      <c r="AS122" s="487"/>
      <c r="AT122" s="487"/>
      <c r="AU122" s="487"/>
      <c r="AV122" s="488"/>
      <c r="AW122" s="120"/>
      <c r="BE122" s="121"/>
    </row>
    <row r="123" spans="1:57" ht="21" customHeight="1" x14ac:dyDescent="0.15">
      <c r="A123" s="496"/>
      <c r="B123" s="496"/>
      <c r="C123" s="497"/>
      <c r="D123" s="497"/>
      <c r="E123" s="497"/>
      <c r="F123" s="498"/>
      <c r="G123" s="498"/>
      <c r="H123" s="498"/>
      <c r="I123" s="189"/>
      <c r="J123" s="499"/>
      <c r="K123" s="499"/>
      <c r="L123" s="499"/>
      <c r="M123" s="499"/>
      <c r="N123" s="499"/>
      <c r="O123" s="499"/>
      <c r="P123" s="499"/>
      <c r="Q123" s="499"/>
      <c r="R123" s="499"/>
      <c r="S123" s="500"/>
      <c r="T123" s="493"/>
      <c r="U123" s="494"/>
      <c r="V123" s="495"/>
      <c r="W123" s="501"/>
      <c r="X123" s="501"/>
      <c r="Y123" s="501"/>
      <c r="Z123" s="502"/>
      <c r="AA123" s="503"/>
      <c r="AB123" s="504"/>
      <c r="AC123" s="505"/>
      <c r="AD123" s="506"/>
      <c r="AE123" s="507"/>
      <c r="AF123" s="486"/>
      <c r="AG123" s="487"/>
      <c r="AH123" s="487"/>
      <c r="AI123" s="487"/>
      <c r="AJ123" s="487"/>
      <c r="AK123" s="487"/>
      <c r="AL123" s="487"/>
      <c r="AM123" s="487"/>
      <c r="AN123" s="488"/>
      <c r="AO123" s="486"/>
      <c r="AP123" s="487"/>
      <c r="AQ123" s="487"/>
      <c r="AR123" s="487"/>
      <c r="AS123" s="487"/>
      <c r="AT123" s="487"/>
      <c r="AU123" s="487"/>
      <c r="AV123" s="488"/>
      <c r="AW123" s="120"/>
      <c r="BE123" s="121"/>
    </row>
    <row r="124" spans="1:57" ht="21" customHeight="1" x14ac:dyDescent="0.15">
      <c r="A124" s="496"/>
      <c r="B124" s="496"/>
      <c r="C124" s="497"/>
      <c r="D124" s="497"/>
      <c r="E124" s="497"/>
      <c r="F124" s="498"/>
      <c r="G124" s="498"/>
      <c r="H124" s="498"/>
      <c r="I124" s="189"/>
      <c r="J124" s="499"/>
      <c r="K124" s="499"/>
      <c r="L124" s="499"/>
      <c r="M124" s="499"/>
      <c r="N124" s="499"/>
      <c r="O124" s="499"/>
      <c r="P124" s="499"/>
      <c r="Q124" s="499"/>
      <c r="R124" s="499"/>
      <c r="S124" s="500"/>
      <c r="T124" s="493"/>
      <c r="U124" s="494"/>
      <c r="V124" s="495"/>
      <c r="W124" s="501"/>
      <c r="X124" s="501"/>
      <c r="Y124" s="501"/>
      <c r="Z124" s="502"/>
      <c r="AA124" s="503"/>
      <c r="AB124" s="504"/>
      <c r="AC124" s="505"/>
      <c r="AD124" s="506"/>
      <c r="AE124" s="507"/>
      <c r="AF124" s="486"/>
      <c r="AG124" s="487"/>
      <c r="AH124" s="487"/>
      <c r="AI124" s="487"/>
      <c r="AJ124" s="487"/>
      <c r="AK124" s="487"/>
      <c r="AL124" s="487"/>
      <c r="AM124" s="487"/>
      <c r="AN124" s="488"/>
      <c r="AO124" s="486"/>
      <c r="AP124" s="487"/>
      <c r="AQ124" s="487"/>
      <c r="AR124" s="487"/>
      <c r="AS124" s="487"/>
      <c r="AT124" s="487"/>
      <c r="AU124" s="487"/>
      <c r="AV124" s="488"/>
      <c r="AW124" s="120"/>
      <c r="BE124" s="121"/>
    </row>
    <row r="125" spans="1:57" ht="21" customHeight="1" x14ac:dyDescent="0.15">
      <c r="A125" s="474"/>
      <c r="B125" s="474"/>
      <c r="C125" s="475"/>
      <c r="D125" s="475"/>
      <c r="E125" s="475"/>
      <c r="F125" s="476"/>
      <c r="G125" s="476"/>
      <c r="H125" s="476"/>
      <c r="I125" s="190"/>
      <c r="J125" s="477"/>
      <c r="K125" s="477"/>
      <c r="L125" s="477"/>
      <c r="M125" s="477"/>
      <c r="N125" s="477"/>
      <c r="O125" s="477"/>
      <c r="P125" s="477"/>
      <c r="Q125" s="477"/>
      <c r="R125" s="477"/>
      <c r="S125" s="478"/>
      <c r="T125" s="464"/>
      <c r="U125" s="465"/>
      <c r="V125" s="466"/>
      <c r="W125" s="467"/>
      <c r="X125" s="467"/>
      <c r="Y125" s="467"/>
      <c r="Z125" s="468"/>
      <c r="AA125" s="469"/>
      <c r="AB125" s="470"/>
      <c r="AC125" s="471"/>
      <c r="AD125" s="472"/>
      <c r="AE125" s="473"/>
      <c r="AF125" s="489"/>
      <c r="AG125" s="490"/>
      <c r="AH125" s="490"/>
      <c r="AI125" s="490"/>
      <c r="AJ125" s="490"/>
      <c r="AK125" s="490"/>
      <c r="AL125" s="490"/>
      <c r="AM125" s="490"/>
      <c r="AN125" s="491"/>
      <c r="AO125" s="489"/>
      <c r="AP125" s="490"/>
      <c r="AQ125" s="490"/>
      <c r="AR125" s="490"/>
      <c r="AS125" s="490"/>
      <c r="AT125" s="490"/>
      <c r="AU125" s="490"/>
      <c r="AV125" s="491"/>
      <c r="AW125" s="120"/>
      <c r="BE125" s="121"/>
    </row>
    <row r="126" spans="1:57" ht="10.5" customHeight="1" x14ac:dyDescent="0.15">
      <c r="A126" s="103"/>
      <c r="B126" s="103"/>
      <c r="C126" s="122"/>
      <c r="D126" s="122"/>
      <c r="E126" s="122"/>
      <c r="F126" s="91"/>
      <c r="G126" s="91"/>
      <c r="H126" s="91"/>
      <c r="I126" s="103"/>
      <c r="J126" s="123"/>
      <c r="K126" s="123"/>
      <c r="L126" s="123"/>
      <c r="M126" s="123"/>
      <c r="N126" s="123"/>
      <c r="O126" s="123"/>
      <c r="P126" s="123"/>
      <c r="Q126" s="123"/>
      <c r="R126" s="123"/>
      <c r="S126" s="123"/>
      <c r="T126" s="122"/>
      <c r="U126" s="122"/>
      <c r="V126" s="122"/>
      <c r="W126" s="104"/>
      <c r="X126" s="104"/>
      <c r="Y126" s="104"/>
      <c r="Z126" s="124"/>
      <c r="AA126" s="124"/>
      <c r="AB126" s="124"/>
      <c r="AC126" s="120"/>
      <c r="AD126" s="125"/>
      <c r="AE126" s="125"/>
      <c r="AF126" s="125"/>
      <c r="AG126" s="125"/>
      <c r="AH126" s="125"/>
      <c r="AI126" s="125"/>
      <c r="AJ126" s="125"/>
      <c r="AK126" s="125"/>
      <c r="AL126" s="120"/>
      <c r="AM126" s="120"/>
      <c r="AN126" s="120"/>
      <c r="AO126" s="120"/>
      <c r="AP126" s="126"/>
      <c r="AQ126" s="126"/>
      <c r="AR126" s="126"/>
      <c r="AS126" s="126"/>
      <c r="AT126" s="126"/>
      <c r="AU126" s="126"/>
      <c r="AV126" s="126"/>
      <c r="AW126" s="120"/>
      <c r="BE126" s="121"/>
    </row>
    <row r="127" spans="1:57" ht="15.75" customHeight="1" x14ac:dyDescent="0.15">
      <c r="A127" s="463" t="s">
        <v>492</v>
      </c>
      <c r="B127" s="463"/>
      <c r="C127" s="463"/>
      <c r="D127" s="463"/>
      <c r="E127" s="463"/>
      <c r="F127" s="463"/>
      <c r="G127" s="463"/>
      <c r="H127" s="463"/>
      <c r="I127" s="463"/>
      <c r="J127" s="463"/>
      <c r="K127" s="463"/>
      <c r="L127" s="463"/>
      <c r="M127" s="463"/>
      <c r="N127" s="463"/>
      <c r="O127" s="463"/>
      <c r="P127" s="463"/>
      <c r="Q127" s="463"/>
      <c r="R127" s="463"/>
      <c r="S127" s="463"/>
      <c r="T127" s="463"/>
      <c r="U127" s="463"/>
      <c r="V127" s="463"/>
      <c r="W127" s="463"/>
      <c r="X127" s="463"/>
      <c r="Y127" s="463"/>
      <c r="Z127" s="463"/>
      <c r="AA127" s="463"/>
      <c r="AB127" s="463"/>
      <c r="AC127" s="463"/>
      <c r="AD127" s="463"/>
      <c r="AE127" s="463"/>
      <c r="AF127" s="463"/>
      <c r="AG127" s="463"/>
      <c r="AH127" s="463"/>
      <c r="AI127" s="463"/>
      <c r="AJ127" s="463"/>
      <c r="AK127" s="463"/>
      <c r="AL127" s="463"/>
      <c r="AM127" s="463"/>
      <c r="AN127" s="463"/>
      <c r="AO127" s="463"/>
      <c r="AP127" s="463"/>
      <c r="AQ127" s="463"/>
      <c r="AR127" s="463"/>
      <c r="AS127" s="463"/>
      <c r="AT127" s="463"/>
      <c r="AU127" s="463"/>
      <c r="AV127" s="463"/>
      <c r="AW127" s="128"/>
    </row>
    <row r="128" spans="1:57" ht="15.75" customHeight="1" x14ac:dyDescent="0.15">
      <c r="A128" s="463" t="s">
        <v>514</v>
      </c>
      <c r="B128" s="463"/>
      <c r="C128" s="463"/>
      <c r="D128" s="463"/>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463"/>
      <c r="AT128" s="463"/>
      <c r="AU128" s="463"/>
      <c r="AV128" s="463"/>
      <c r="AW128" s="128"/>
    </row>
    <row r="129" spans="1:142" ht="15.75" customHeight="1" x14ac:dyDescent="0.15">
      <c r="A129" s="463" t="s">
        <v>533</v>
      </c>
      <c r="B129" s="463"/>
      <c r="C129" s="463"/>
      <c r="D129" s="463"/>
      <c r="E129" s="463"/>
      <c r="F129" s="463"/>
      <c r="G129" s="463"/>
      <c r="H129" s="463"/>
      <c r="I129" s="463"/>
      <c r="J129" s="463"/>
      <c r="K129" s="463"/>
      <c r="L129" s="463"/>
      <c r="M129" s="463"/>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3"/>
      <c r="AL129" s="463"/>
      <c r="AM129" s="463"/>
      <c r="AN129" s="463"/>
      <c r="AO129" s="463"/>
      <c r="AP129" s="463"/>
      <c r="AQ129" s="463"/>
      <c r="AR129" s="463"/>
      <c r="AS129" s="463"/>
      <c r="AT129" s="463"/>
      <c r="AU129" s="463"/>
      <c r="AV129" s="463"/>
      <c r="AW129" s="127"/>
    </row>
    <row r="130" spans="1:142" ht="15.75" customHeight="1" x14ac:dyDescent="0.15">
      <c r="A130" s="463" t="s">
        <v>539</v>
      </c>
      <c r="B130" s="463"/>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c r="AB130" s="463"/>
      <c r="AC130" s="463"/>
      <c r="AD130" s="463"/>
      <c r="AE130" s="463"/>
      <c r="AF130" s="463"/>
      <c r="AG130" s="463"/>
      <c r="AH130" s="463"/>
      <c r="AI130" s="463"/>
      <c r="AJ130" s="463"/>
      <c r="AK130" s="463"/>
      <c r="AL130" s="463"/>
      <c r="AM130" s="463"/>
      <c r="AN130" s="463"/>
      <c r="AO130" s="463"/>
      <c r="AP130" s="463"/>
      <c r="AQ130" s="463"/>
      <c r="AR130" s="463"/>
      <c r="AS130" s="463"/>
      <c r="AT130" s="463"/>
      <c r="AU130" s="463"/>
      <c r="AV130" s="463"/>
      <c r="AW130" s="127"/>
    </row>
    <row r="131" spans="1:142" ht="15.75" customHeight="1" x14ac:dyDescent="0.15">
      <c r="A131" s="480" t="s">
        <v>591</v>
      </c>
      <c r="B131" s="480"/>
      <c r="C131" s="480"/>
      <c r="D131" s="480"/>
      <c r="E131" s="480"/>
      <c r="F131" s="480"/>
      <c r="G131" s="480"/>
      <c r="H131" s="480"/>
      <c r="I131" s="480"/>
      <c r="J131" s="480"/>
      <c r="K131" s="480"/>
      <c r="L131" s="480"/>
      <c r="M131" s="48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0"/>
      <c r="AQ131" s="480"/>
      <c r="AR131" s="480"/>
      <c r="AS131" s="480"/>
      <c r="AT131" s="480"/>
      <c r="AU131" s="480"/>
      <c r="AV131" s="480"/>
      <c r="AW131" s="127"/>
    </row>
    <row r="132" spans="1:142" ht="15.75" customHeight="1" x14ac:dyDescent="0.15">
      <c r="A132" s="463"/>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127"/>
    </row>
    <row r="133" spans="1:142" ht="18" customHeight="1" x14ac:dyDescent="0.15"/>
    <row r="134" spans="1:142" ht="18" customHeight="1" x14ac:dyDescent="0.15"/>
    <row r="135" spans="1:142" ht="26.25" customHeight="1" x14ac:dyDescent="0.15">
      <c r="H135" s="481" t="s">
        <v>111</v>
      </c>
      <c r="I135" s="482"/>
      <c r="J135" s="482"/>
      <c r="K135" s="482"/>
      <c r="L135" s="482"/>
      <c r="M135" s="482"/>
      <c r="N135" s="482"/>
      <c r="O135" s="482"/>
      <c r="P135" s="482"/>
      <c r="Q135" s="482"/>
      <c r="R135" s="482"/>
      <c r="S135" s="482"/>
      <c r="T135" s="482"/>
      <c r="U135" s="482"/>
      <c r="V135" s="482"/>
      <c r="W135" s="482"/>
      <c r="X135" s="482"/>
      <c r="Y135" s="482"/>
      <c r="Z135" s="482"/>
      <c r="AA135" s="482"/>
      <c r="AB135" s="482"/>
      <c r="AC135" s="483"/>
    </row>
    <row r="136" spans="1:142" s="129" customFormat="1" ht="22.5" customHeight="1" x14ac:dyDescent="0.15">
      <c r="A136" s="484"/>
      <c r="B136" s="484"/>
      <c r="C136" s="484"/>
      <c r="D136" s="485"/>
      <c r="E136" s="485"/>
      <c r="F136" s="485"/>
      <c r="G136" s="485"/>
      <c r="H136" s="485"/>
      <c r="I136" s="485"/>
      <c r="J136" s="485"/>
      <c r="K136" s="485"/>
      <c r="L136" s="485"/>
      <c r="M136" s="485"/>
      <c r="N136" s="485"/>
      <c r="O136" s="485"/>
      <c r="P136" s="485"/>
      <c r="Q136" s="485"/>
      <c r="R136" s="485"/>
      <c r="S136" s="485"/>
      <c r="T136" s="485"/>
      <c r="U136" s="485"/>
      <c r="V136" s="485"/>
      <c r="W136" s="485"/>
      <c r="X136" s="485"/>
      <c r="Y136" s="485"/>
      <c r="Z136" s="485"/>
      <c r="AA136" s="485"/>
      <c r="AB136" s="485"/>
      <c r="AC136" s="485"/>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5"/>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row>
    <row r="137" spans="1:142" s="129" customFormat="1" ht="22.5" customHeight="1" x14ac:dyDescent="0.15">
      <c r="A137" s="484" t="s">
        <v>112</v>
      </c>
      <c r="B137" s="484"/>
      <c r="C137" s="484"/>
      <c r="D137" s="485" t="s">
        <v>113</v>
      </c>
      <c r="E137" s="485"/>
      <c r="F137" s="485"/>
      <c r="G137" s="485"/>
      <c r="H137" s="485"/>
      <c r="I137" s="485"/>
      <c r="J137" s="485"/>
      <c r="K137" s="485"/>
      <c r="L137" s="485"/>
      <c r="M137" s="485"/>
      <c r="N137" s="485"/>
      <c r="O137" s="485"/>
      <c r="P137" s="485"/>
      <c r="Q137" s="485"/>
      <c r="R137" s="485"/>
      <c r="S137" s="485"/>
      <c r="T137" s="485"/>
      <c r="U137" s="485"/>
      <c r="V137" s="485"/>
      <c r="W137" s="485"/>
      <c r="X137" s="485"/>
      <c r="Y137" s="485"/>
      <c r="Z137" s="485"/>
      <c r="AA137" s="485"/>
      <c r="AB137" s="485"/>
      <c r="AC137" s="485"/>
      <c r="AD137" s="485"/>
      <c r="AE137" s="485"/>
      <c r="AF137" s="485"/>
      <c r="AG137" s="485"/>
      <c r="AH137" s="485"/>
      <c r="AI137" s="485"/>
      <c r="AJ137" s="485"/>
      <c r="AK137" s="485"/>
      <c r="AL137" s="485"/>
      <c r="AM137" s="485"/>
      <c r="AN137" s="485"/>
      <c r="AO137" s="485"/>
      <c r="AP137" s="485"/>
      <c r="AQ137" s="485"/>
      <c r="AR137" s="485"/>
      <c r="AS137" s="485"/>
      <c r="AT137" s="485"/>
      <c r="AU137" s="485"/>
      <c r="AV137" s="485"/>
      <c r="AW137" s="485"/>
      <c r="AX137" s="485"/>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row>
    <row r="138" spans="1:142" s="129" customFormat="1" ht="22.5" customHeight="1" x14ac:dyDescent="0.15">
      <c r="B138" s="66"/>
      <c r="D138" s="70"/>
      <c r="E138" s="444" t="s">
        <v>114</v>
      </c>
      <c r="F138" s="444"/>
      <c r="G138" s="485" t="s">
        <v>115</v>
      </c>
      <c r="H138" s="485"/>
      <c r="I138" s="485"/>
      <c r="J138" s="485"/>
      <c r="K138" s="485"/>
      <c r="L138" s="485"/>
      <c r="M138" s="485"/>
      <c r="N138" s="485"/>
      <c r="O138" s="658" t="s">
        <v>493</v>
      </c>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658"/>
      <c r="AL138" s="658"/>
      <c r="AM138" s="658"/>
      <c r="AN138" s="658"/>
      <c r="AO138" s="658"/>
      <c r="AP138" s="658"/>
      <c r="AQ138" s="658"/>
      <c r="AR138" s="658"/>
      <c r="AS138" s="658"/>
      <c r="AT138" s="658"/>
      <c r="AU138" s="658"/>
      <c r="AV138" s="658"/>
      <c r="AW138" s="70"/>
      <c r="AX138" s="70"/>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row>
    <row r="139" spans="1:142" s="129" customFormat="1" ht="22.5" customHeight="1" x14ac:dyDescent="0.15">
      <c r="B139" s="66"/>
      <c r="D139" s="70"/>
      <c r="E139" s="444" t="s">
        <v>114</v>
      </c>
      <c r="F139" s="444"/>
      <c r="G139" s="485" t="s">
        <v>116</v>
      </c>
      <c r="H139" s="485"/>
      <c r="I139" s="485"/>
      <c r="J139" s="485"/>
      <c r="K139" s="485"/>
      <c r="L139" s="485"/>
      <c r="M139" s="485"/>
      <c r="N139" s="485"/>
      <c r="O139" s="659" t="s">
        <v>117</v>
      </c>
      <c r="P139" s="659"/>
      <c r="Q139" s="659"/>
      <c r="R139" s="659"/>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row>
    <row r="140" spans="1:142" s="129" customFormat="1" ht="22.5" customHeight="1" x14ac:dyDescent="0.15">
      <c r="B140" s="66"/>
      <c r="D140" s="70"/>
      <c r="E140" s="444" t="s">
        <v>114</v>
      </c>
      <c r="F140" s="444"/>
      <c r="G140" s="130" t="s">
        <v>118</v>
      </c>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70"/>
      <c r="AQ140" s="70"/>
      <c r="AR140" s="70"/>
      <c r="AS140" s="70"/>
      <c r="AT140" s="70"/>
      <c r="AU140" s="70"/>
      <c r="AV140" s="70"/>
      <c r="AW140" s="70"/>
      <c r="AX140" s="7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row>
    <row r="141" spans="1:142" s="129" customFormat="1" ht="22.5" customHeight="1" x14ac:dyDescent="0.15">
      <c r="B141" s="66"/>
      <c r="D141" s="70"/>
      <c r="E141" s="444" t="s">
        <v>114</v>
      </c>
      <c r="F141" s="444"/>
      <c r="G141" s="353" t="s">
        <v>208</v>
      </c>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479" t="s">
        <v>475</v>
      </c>
      <c r="AF141" s="479"/>
      <c r="AG141" s="479"/>
      <c r="AH141" s="479"/>
      <c r="AI141" s="479"/>
      <c r="AJ141" s="479"/>
      <c r="AK141" s="479"/>
      <c r="AL141" s="479"/>
      <c r="AM141" s="479"/>
      <c r="AN141" s="479"/>
      <c r="AO141" s="479"/>
      <c r="AP141" s="479"/>
      <c r="AQ141" s="479"/>
      <c r="AR141" s="479"/>
      <c r="AS141" s="479"/>
      <c r="AT141" s="479"/>
      <c r="AU141" s="479"/>
      <c r="AV141" s="479"/>
      <c r="AW141" s="479"/>
      <c r="AX141" s="479"/>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row>
    <row r="142" spans="1:142" s="129" customFormat="1" ht="22.5" customHeight="1" x14ac:dyDescent="0.15">
      <c r="B142" s="66"/>
      <c r="D142" s="70"/>
      <c r="E142" s="66"/>
      <c r="F142" s="66"/>
      <c r="G142" s="657" t="s">
        <v>476</v>
      </c>
      <c r="H142" s="657"/>
      <c r="I142" s="657"/>
      <c r="J142" s="657"/>
      <c r="K142" s="657"/>
      <c r="L142" s="657"/>
      <c r="M142" s="657"/>
      <c r="N142" s="657"/>
      <c r="O142" s="657"/>
      <c r="P142" s="657"/>
      <c r="Q142" s="657"/>
      <c r="R142" s="657"/>
      <c r="S142" s="657"/>
      <c r="T142" s="657"/>
      <c r="U142" s="657"/>
      <c r="V142" s="657"/>
      <c r="W142" s="657"/>
      <c r="X142" s="657"/>
      <c r="Y142" s="657"/>
      <c r="Z142" s="657"/>
      <c r="AA142" s="657"/>
      <c r="AB142" s="657"/>
      <c r="AC142" s="657"/>
      <c r="AD142" s="657"/>
      <c r="AE142" s="657"/>
      <c r="AF142" s="657"/>
      <c r="AG142" s="657"/>
      <c r="AH142" s="657"/>
      <c r="AI142" s="657"/>
      <c r="AJ142" s="657"/>
      <c r="AK142" s="657"/>
      <c r="AL142" s="657"/>
      <c r="AM142" s="657"/>
      <c r="AN142" s="657"/>
      <c r="AO142" s="657"/>
      <c r="AP142" s="351"/>
      <c r="AQ142" s="351"/>
      <c r="AR142" s="351"/>
      <c r="AS142" s="351"/>
      <c r="AT142" s="351"/>
      <c r="AU142" s="351"/>
      <c r="AV142" s="351"/>
      <c r="AW142" s="351"/>
      <c r="AX142" s="351"/>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row>
    <row r="143" spans="1:142" s="129" customFormat="1" ht="22.5" customHeight="1" x14ac:dyDescent="0.15">
      <c r="B143" s="66"/>
      <c r="D143" s="70"/>
      <c r="E143" s="444" t="s">
        <v>114</v>
      </c>
      <c r="F143" s="444"/>
      <c r="G143" s="485" t="s">
        <v>119</v>
      </c>
      <c r="H143" s="485"/>
      <c r="I143" s="485"/>
      <c r="J143" s="485"/>
      <c r="K143" s="485"/>
      <c r="L143" s="485"/>
      <c r="M143" s="485"/>
      <c r="N143" s="485"/>
      <c r="O143" s="485"/>
      <c r="P143" s="485"/>
      <c r="Q143" s="485"/>
      <c r="R143" s="485"/>
      <c r="S143" s="485"/>
      <c r="T143" s="485"/>
      <c r="U143" s="485"/>
      <c r="V143" s="485"/>
      <c r="W143" s="485"/>
      <c r="X143" s="485"/>
      <c r="Y143" s="485"/>
      <c r="Z143" s="485"/>
      <c r="AA143" s="485"/>
      <c r="AB143" s="485"/>
      <c r="AC143" s="485"/>
      <c r="AD143" s="485"/>
      <c r="AE143" s="485"/>
      <c r="AF143" s="485"/>
      <c r="AG143" s="485"/>
      <c r="AH143" s="485"/>
      <c r="AI143" s="485"/>
      <c r="AJ143" s="485"/>
      <c r="AK143" s="485"/>
      <c r="AL143" s="485"/>
      <c r="AM143" s="485"/>
      <c r="AN143" s="485"/>
      <c r="AO143" s="485"/>
      <c r="AP143" s="70"/>
      <c r="AQ143" s="70"/>
      <c r="AR143" s="70"/>
      <c r="AS143" s="70"/>
      <c r="AT143" s="70"/>
      <c r="AU143" s="70"/>
      <c r="AV143" s="70"/>
      <c r="AW143" s="70"/>
      <c r="AX143" s="70"/>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row>
    <row r="144" spans="1:142" s="129" customFormat="1" ht="22.5" customHeight="1" x14ac:dyDescent="0.15">
      <c r="B144" s="66"/>
      <c r="D144" s="70"/>
      <c r="E144" s="444" t="s">
        <v>114</v>
      </c>
      <c r="F144" s="444"/>
      <c r="G144" s="485" t="s">
        <v>494</v>
      </c>
      <c r="H144" s="485"/>
      <c r="I144" s="485"/>
      <c r="J144" s="485"/>
      <c r="K144" s="485"/>
      <c r="L144" s="485"/>
      <c r="M144" s="485"/>
      <c r="N144" s="485"/>
      <c r="O144" s="485"/>
      <c r="P144" s="485"/>
      <c r="Q144" s="485"/>
      <c r="R144" s="485"/>
      <c r="S144" s="485"/>
      <c r="T144" s="485"/>
      <c r="U144" s="485"/>
      <c r="V144" s="485"/>
      <c r="W144" s="485"/>
      <c r="X144" s="485"/>
      <c r="Y144" s="485"/>
      <c r="Z144" s="485"/>
      <c r="AA144" s="485"/>
      <c r="AB144" s="485"/>
      <c r="AC144" s="485"/>
      <c r="AD144" s="485"/>
      <c r="AE144" s="485"/>
      <c r="AF144" s="485"/>
      <c r="AG144" s="485"/>
      <c r="AH144" s="485"/>
      <c r="AI144" s="485"/>
      <c r="AJ144" s="485"/>
      <c r="AK144" s="485"/>
      <c r="AL144" s="485"/>
      <c r="AM144" s="485"/>
      <c r="AN144" s="485"/>
      <c r="AO144" s="485"/>
      <c r="AP144" s="70"/>
      <c r="AQ144" s="70"/>
      <c r="AR144" s="70"/>
      <c r="AS144" s="70"/>
      <c r="AT144" s="70"/>
      <c r="AU144" s="70"/>
      <c r="AV144" s="70"/>
      <c r="AW144" s="70"/>
      <c r="AX144" s="70"/>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row>
    <row r="145" spans="1:142" s="129" customFormat="1" ht="22.5" customHeight="1" x14ac:dyDescent="0.15">
      <c r="B145" s="66"/>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row>
    <row r="146" spans="1:142" s="129" customFormat="1" ht="22.5" customHeight="1" x14ac:dyDescent="0.15">
      <c r="A146" s="484" t="s">
        <v>120</v>
      </c>
      <c r="B146" s="484"/>
      <c r="C146" s="484"/>
      <c r="D146" s="485" t="s">
        <v>121</v>
      </c>
      <c r="E146" s="485"/>
      <c r="F146" s="485"/>
      <c r="G146" s="485"/>
      <c r="H146" s="485"/>
      <c r="I146" s="485"/>
      <c r="J146" s="485"/>
      <c r="K146" s="485"/>
      <c r="L146" s="485"/>
      <c r="M146" s="485"/>
      <c r="N146" s="485"/>
      <c r="O146" s="485"/>
      <c r="P146" s="485"/>
      <c r="Q146" s="485"/>
      <c r="R146" s="485"/>
      <c r="S146" s="485"/>
      <c r="T146" s="485"/>
      <c r="U146" s="485"/>
      <c r="V146" s="485"/>
      <c r="W146" s="485"/>
      <c r="X146" s="485"/>
      <c r="Y146" s="485"/>
      <c r="Z146" s="485"/>
      <c r="AA146" s="485"/>
      <c r="AB146" s="485"/>
      <c r="AC146" s="485"/>
      <c r="AD146" s="485"/>
      <c r="AE146" s="485"/>
      <c r="AF146" s="485"/>
      <c r="AG146" s="485"/>
      <c r="AH146" s="485"/>
      <c r="AI146" s="485"/>
      <c r="AJ146" s="485"/>
      <c r="AK146" s="485"/>
      <c r="AL146" s="485"/>
      <c r="AM146" s="485"/>
      <c r="AN146" s="485"/>
      <c r="AO146" s="485"/>
      <c r="AP146" s="485"/>
      <c r="AQ146" s="485"/>
      <c r="AR146" s="485"/>
      <c r="AS146" s="485"/>
      <c r="AT146" s="485"/>
      <c r="AU146" s="485"/>
      <c r="AV146" s="485"/>
      <c r="AW146" s="485"/>
      <c r="AX146" s="485"/>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row>
    <row r="147" spans="1:142" s="129" customFormat="1" ht="22.5" customHeight="1" x14ac:dyDescent="0.15">
      <c r="B147" s="66"/>
      <c r="D147" s="70"/>
      <c r="E147" s="444" t="s">
        <v>114</v>
      </c>
      <c r="F147" s="444"/>
      <c r="G147" s="485" t="s">
        <v>122</v>
      </c>
      <c r="H147" s="485"/>
      <c r="I147" s="485"/>
      <c r="J147" s="485"/>
      <c r="K147" s="485"/>
      <c r="L147" s="485"/>
      <c r="M147" s="485"/>
      <c r="N147" s="485"/>
      <c r="O147" s="485"/>
      <c r="P147" s="485"/>
      <c r="Q147" s="485"/>
      <c r="R147" s="485"/>
      <c r="S147" s="485"/>
      <c r="T147" s="485"/>
      <c r="U147" s="485"/>
      <c r="V147" s="485"/>
      <c r="W147" s="485"/>
      <c r="X147" s="485"/>
      <c r="Y147" s="485"/>
      <c r="Z147" s="485"/>
      <c r="AA147" s="485"/>
      <c r="AB147" s="485"/>
      <c r="AC147" s="485"/>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5"/>
      <c r="AY147" s="485"/>
      <c r="AZ147" s="485"/>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row>
    <row r="148" spans="1:142" s="129" customFormat="1" ht="26.25" customHeight="1" x14ac:dyDescent="0.15">
      <c r="A148"/>
      <c r="B148"/>
      <c r="C148"/>
      <c r="D148"/>
      <c r="E148"/>
      <c r="F148"/>
      <c r="G148" s="657" t="s">
        <v>123</v>
      </c>
      <c r="H148" s="657"/>
      <c r="I148" s="657"/>
      <c r="J148" s="657"/>
      <c r="K148" s="657"/>
      <c r="L148" s="657"/>
      <c r="M148" s="657"/>
      <c r="N148" s="657"/>
      <c r="O148" s="657"/>
      <c r="P148" s="657"/>
      <c r="Q148" s="657"/>
      <c r="R148" s="657"/>
      <c r="S148" s="657"/>
      <c r="T148" s="657"/>
      <c r="U148" s="657"/>
      <c r="V148" s="657"/>
      <c r="W148" s="657"/>
      <c r="X148" s="657"/>
      <c r="Y148" s="657"/>
      <c r="Z148" s="657"/>
      <c r="AA148" s="657"/>
      <c r="AB148" s="657"/>
      <c r="AC148" s="657"/>
      <c r="AD148" s="657"/>
      <c r="AE148" s="657"/>
      <c r="AF148" s="657"/>
      <c r="AG148" s="657"/>
      <c r="AH148" s="657"/>
      <c r="AI148" s="657"/>
      <c r="AJ148" s="657"/>
      <c r="AK148" s="657"/>
      <c r="AL148" s="657"/>
      <c r="AM148" s="657"/>
      <c r="AN148" s="657"/>
      <c r="AO148" s="657"/>
      <c r="AP148" s="657"/>
      <c r="AQ148" s="657"/>
      <c r="AR148" s="657"/>
      <c r="AS148" s="657"/>
      <c r="AT148" s="657"/>
      <c r="AU148" s="657"/>
      <c r="AV148" s="657"/>
      <c r="AW148" s="657"/>
      <c r="AX148" s="657"/>
      <c r="AY148" s="657"/>
      <c r="AZ148" s="657"/>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row>
    <row r="149" spans="1:142" s="129" customFormat="1" ht="26.25" customHeight="1" x14ac:dyDescent="0.15">
      <c r="A149"/>
      <c r="B149"/>
      <c r="C149"/>
      <c r="D149"/>
      <c r="E149"/>
      <c r="F149"/>
      <c r="G149" s="485" t="s">
        <v>124</v>
      </c>
      <c r="H149" s="485"/>
      <c r="I149" s="485"/>
      <c r="J149" s="485"/>
      <c r="K149" s="485"/>
      <c r="L149" s="485"/>
      <c r="M149" s="485"/>
      <c r="N149" s="485"/>
      <c r="O149" s="485"/>
      <c r="P149" s="485"/>
      <c r="Q149" s="485"/>
      <c r="R149" s="485"/>
      <c r="S149" s="485"/>
      <c r="T149" s="485"/>
      <c r="U149" s="485"/>
      <c r="V149" s="485"/>
      <c r="W149" s="485"/>
      <c r="X149" s="485"/>
      <c r="Y149" s="485"/>
      <c r="Z149" s="485"/>
      <c r="AA149" s="485"/>
      <c r="AB149" s="485"/>
      <c r="AC149" s="485"/>
      <c r="AD149" s="485"/>
      <c r="AE149" s="485"/>
      <c r="AF149" s="485"/>
      <c r="AG149" s="485"/>
      <c r="AH149" s="485"/>
      <c r="AI149" s="485"/>
      <c r="AJ149" s="485"/>
      <c r="AK149" s="485"/>
      <c r="AL149" s="485"/>
      <c r="AM149" s="485"/>
      <c r="AN149" s="485"/>
      <c r="AO149" s="485"/>
      <c r="AP149" s="485"/>
      <c r="AQ149" s="485"/>
      <c r="AR149" s="485"/>
      <c r="AS149" s="485"/>
      <c r="AT149" s="485"/>
      <c r="AU149" s="485"/>
      <c r="AV149" s="485"/>
      <c r="AW149" s="485"/>
      <c r="AX149" s="485"/>
      <c r="AY149" s="485"/>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row>
    <row r="150" spans="1:142" s="129" customFormat="1" ht="26.25" customHeight="1" x14ac:dyDescent="0.15">
      <c r="A150"/>
      <c r="B150"/>
      <c r="C150"/>
      <c r="D150"/>
      <c r="E150"/>
      <c r="F150"/>
      <c r="G150" s="485" t="s">
        <v>125</v>
      </c>
      <c r="H150" s="485"/>
      <c r="I150" s="485"/>
      <c r="J150" s="485"/>
      <c r="K150" s="485"/>
      <c r="L150" s="485"/>
      <c r="M150" s="485"/>
      <c r="N150" s="485"/>
      <c r="O150" s="485"/>
      <c r="P150" s="485"/>
      <c r="Q150" s="485"/>
      <c r="R150" s="485"/>
      <c r="S150" s="485"/>
      <c r="T150" s="485"/>
      <c r="U150" s="485"/>
      <c r="V150" s="485"/>
      <c r="W150" s="485"/>
      <c r="X150" s="485"/>
      <c r="Y150" s="485"/>
      <c r="Z150" s="485"/>
      <c r="AA150" s="485"/>
      <c r="AB150" s="485"/>
      <c r="AC150" s="485"/>
      <c r="AD150" s="485"/>
      <c r="AE150" s="485"/>
      <c r="AF150" s="485"/>
      <c r="AG150" s="485"/>
      <c r="AH150" s="485"/>
      <c r="AI150" s="485"/>
      <c r="AJ150" s="485"/>
      <c r="AK150" s="485"/>
      <c r="AL150" s="485"/>
      <c r="AM150" s="485"/>
      <c r="AN150" s="485"/>
      <c r="AO150" s="485"/>
      <c r="AP150" s="485"/>
      <c r="AQ150" s="485"/>
      <c r="AR150" s="485"/>
      <c r="AS150" s="485"/>
      <c r="AT150" s="485"/>
      <c r="AU150" s="485"/>
      <c r="AV150" s="485"/>
      <c r="AW150" s="485"/>
      <c r="AX150" s="485"/>
      <c r="AY150" s="485"/>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row>
    <row r="151" spans="1:142" s="129" customFormat="1" ht="26.25" customHeight="1" x14ac:dyDescent="0.15">
      <c r="A151"/>
      <c r="B151"/>
      <c r="C151"/>
      <c r="D151"/>
      <c r="E151"/>
      <c r="F151"/>
      <c r="G151"/>
      <c r="H151"/>
      <c r="I151"/>
      <c r="J151"/>
      <c r="K151"/>
      <c r="L151"/>
      <c r="M151"/>
      <c r="N151"/>
      <c r="O151"/>
      <c r="P151"/>
      <c r="Q151"/>
      <c r="R151"/>
      <c r="S151"/>
      <c r="T151"/>
      <c r="U151"/>
      <c r="V151"/>
      <c r="W151"/>
      <c r="X151"/>
      <c r="Y151"/>
      <c r="Z151"/>
      <c r="AA151"/>
      <c r="AB151"/>
      <c r="AC151" s="70"/>
      <c r="AD151" s="70"/>
      <c r="AE151" s="70"/>
      <c r="AF151" s="70"/>
      <c r="AG151" s="70"/>
      <c r="AH151" s="70"/>
      <c r="AI151" s="70"/>
      <c r="AJ151" s="70"/>
      <c r="AK151" s="70"/>
      <c r="AL151" s="70"/>
      <c r="AM151" s="70"/>
      <c r="AN151" s="70"/>
      <c r="AO151" s="70"/>
      <c r="AP151" s="70"/>
      <c r="AQ151" s="70"/>
      <c r="AR151" s="70"/>
      <c r="AS151" s="70"/>
      <c r="AT151" s="70"/>
      <c r="AU151" s="70"/>
      <c r="AV151" s="70"/>
      <c r="AW151" s="70"/>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row>
    <row r="152" spans="1:142" s="129" customFormat="1" ht="26.25" customHeight="1" x14ac:dyDescent="0.15">
      <c r="A152" s="484" t="s">
        <v>126</v>
      </c>
      <c r="B152" s="484"/>
      <c r="C152" s="484"/>
      <c r="D152" s="485" t="s">
        <v>127</v>
      </c>
      <c r="E152" s="485"/>
      <c r="F152" s="485"/>
      <c r="G152" s="485"/>
      <c r="H152" s="485"/>
      <c r="I152" s="485"/>
      <c r="J152" s="485"/>
      <c r="K152" s="485"/>
      <c r="L152" s="485"/>
      <c r="M152" s="485"/>
      <c r="N152" s="485"/>
      <c r="O152" s="485"/>
      <c r="P152" s="485"/>
      <c r="Q152" s="485"/>
      <c r="R152" s="485"/>
      <c r="S152" s="485"/>
      <c r="T152" s="485"/>
      <c r="U152" s="485"/>
      <c r="V152" s="485"/>
      <c r="W152" s="485"/>
      <c r="X152" s="485"/>
      <c r="Y152" s="485"/>
      <c r="Z152" s="485"/>
      <c r="AA152" s="485"/>
      <c r="AB152" s="485"/>
      <c r="AC152" s="485"/>
      <c r="AD152" s="485"/>
      <c r="AE152" s="485"/>
      <c r="AF152" s="485"/>
      <c r="AG152" s="485"/>
      <c r="AH152" s="485"/>
      <c r="AI152" s="70"/>
      <c r="AJ152" s="70"/>
      <c r="AK152" s="70"/>
      <c r="AL152" s="70"/>
      <c r="AM152" s="70"/>
      <c r="AN152" s="70"/>
      <c r="AO152" s="70"/>
      <c r="AP152" s="70"/>
      <c r="AQ152" s="70"/>
      <c r="AR152" s="70"/>
      <c r="AS152" s="70"/>
      <c r="AT152" s="70"/>
      <c r="AU152" s="70"/>
      <c r="AV152" s="70"/>
      <c r="AW152" s="70"/>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row>
    <row r="153" spans="1:142" ht="26.25" customHeight="1" x14ac:dyDescent="0.15">
      <c r="E153" s="444" t="s">
        <v>128</v>
      </c>
      <c r="F153" s="444"/>
      <c r="G153" s="597" t="s">
        <v>597</v>
      </c>
      <c r="H153" s="653"/>
      <c r="I153" s="653"/>
      <c r="J153" s="653"/>
      <c r="K153" s="653"/>
      <c r="L153" s="653"/>
      <c r="M153" s="653"/>
      <c r="N153" s="653"/>
      <c r="O153" s="653"/>
      <c r="P153" s="653"/>
      <c r="Q153" s="653"/>
      <c r="R153" s="653"/>
      <c r="S153" s="653"/>
      <c r="T153" s="653"/>
      <c r="U153" s="653"/>
      <c r="V153" s="653"/>
      <c r="W153" s="653"/>
      <c r="X153" s="653"/>
      <c r="Y153" s="653"/>
      <c r="Z153" s="653"/>
      <c r="AA153" s="653"/>
      <c r="AB153" s="653"/>
      <c r="AC153" s="653"/>
      <c r="AD153" s="653"/>
      <c r="AE153" s="653"/>
      <c r="AF153" s="653"/>
      <c r="AG153" s="653"/>
      <c r="AH153" s="653"/>
      <c r="AI153" s="653"/>
      <c r="AJ153" s="653"/>
      <c r="AK153" s="653"/>
      <c r="AL153" s="653"/>
      <c r="AM153" s="653"/>
      <c r="AN153" s="653"/>
      <c r="AO153" s="653"/>
      <c r="AP153" s="653"/>
      <c r="AQ153" s="653"/>
      <c r="AR153" s="653"/>
      <c r="AS153" s="653"/>
      <c r="AT153" s="653"/>
      <c r="AU153" s="653"/>
      <c r="AV153" s="653"/>
    </row>
    <row r="154" spans="1:142" ht="26.25" customHeight="1" x14ac:dyDescent="0.15">
      <c r="E154" s="444" t="s">
        <v>114</v>
      </c>
      <c r="F154" s="444"/>
      <c r="G154" s="412" t="s">
        <v>598</v>
      </c>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c r="AG154" s="413"/>
      <c r="AH154" s="413"/>
      <c r="AI154" s="413"/>
      <c r="AJ154" s="413"/>
      <c r="AK154" s="413"/>
      <c r="AL154" s="413"/>
      <c r="AM154" s="413"/>
      <c r="AN154" s="413"/>
      <c r="AO154" s="413"/>
      <c r="AP154" s="413"/>
      <c r="AQ154" s="413"/>
      <c r="AR154" s="413"/>
      <c r="AS154" s="413"/>
      <c r="AT154" s="413"/>
      <c r="AU154" s="413"/>
      <c r="AV154" s="413"/>
    </row>
    <row r="155" spans="1:142" ht="26.25" customHeight="1" x14ac:dyDescent="0.15">
      <c r="E155" s="444" t="s">
        <v>128</v>
      </c>
      <c r="F155" s="444"/>
      <c r="G155" s="597" t="s">
        <v>129</v>
      </c>
      <c r="H155" s="653"/>
      <c r="I155" s="653"/>
      <c r="J155" s="653"/>
      <c r="K155" s="653"/>
      <c r="L155" s="653"/>
      <c r="M155" s="653"/>
      <c r="N155" s="653"/>
      <c r="O155" s="653"/>
      <c r="P155" s="653"/>
      <c r="Q155" s="653"/>
      <c r="R155" s="653"/>
      <c r="S155" s="653"/>
      <c r="T155" s="653"/>
      <c r="U155" s="653"/>
      <c r="V155" s="653"/>
      <c r="W155" s="653"/>
      <c r="X155" s="653"/>
      <c r="Y155" s="653"/>
      <c r="Z155" s="653"/>
      <c r="AA155" s="653"/>
      <c r="AB155" s="653"/>
      <c r="AC155" s="653"/>
      <c r="AD155" s="653"/>
      <c r="AE155" s="653"/>
      <c r="AF155" s="653"/>
      <c r="AG155" s="653"/>
      <c r="AH155" s="653"/>
      <c r="AI155" s="653"/>
      <c r="AJ155" s="653"/>
      <c r="AK155" s="653"/>
      <c r="AL155" s="653"/>
      <c r="AM155" s="653"/>
      <c r="AN155" s="653"/>
      <c r="AO155" s="653"/>
      <c r="AP155" s="653"/>
      <c r="AQ155" s="653"/>
      <c r="AR155" s="653"/>
      <c r="AS155" s="653"/>
      <c r="AT155" s="653"/>
      <c r="AU155" s="653"/>
      <c r="AV155" s="653"/>
    </row>
    <row r="156" spans="1:142" ht="26.25" customHeight="1" x14ac:dyDescent="0.15">
      <c r="E156" s="444" t="s">
        <v>128</v>
      </c>
      <c r="F156" s="444"/>
      <c r="G156" s="597" t="s">
        <v>430</v>
      </c>
      <c r="H156" s="653"/>
      <c r="I156" s="653"/>
      <c r="J156" s="653"/>
      <c r="K156" s="653"/>
      <c r="L156" s="653"/>
      <c r="M156" s="653"/>
      <c r="N156" s="653"/>
      <c r="O156" s="653"/>
      <c r="P156" s="653"/>
      <c r="Q156" s="653"/>
      <c r="R156" s="653"/>
      <c r="S156" s="653"/>
      <c r="T156" s="653"/>
      <c r="U156" s="653"/>
      <c r="V156" s="653"/>
      <c r="W156" s="653"/>
      <c r="X156" s="653"/>
      <c r="Y156" s="653"/>
      <c r="Z156" s="653"/>
      <c r="AA156" s="653"/>
      <c r="AB156" s="653"/>
      <c r="AC156" s="653"/>
      <c r="AD156" s="653"/>
      <c r="AE156" s="653"/>
      <c r="AF156" s="653"/>
      <c r="AG156" s="653"/>
      <c r="AH156" s="653"/>
      <c r="AI156" s="653"/>
      <c r="AJ156" s="653"/>
      <c r="AK156" s="653"/>
      <c r="AL156" s="653"/>
      <c r="AM156" s="653"/>
      <c r="AN156" s="653"/>
      <c r="AO156" s="653"/>
      <c r="AP156" s="653"/>
      <c r="AQ156" s="653"/>
      <c r="AR156" s="653"/>
      <c r="AS156" s="653"/>
      <c r="AT156" s="653"/>
      <c r="AU156" s="653"/>
      <c r="AV156" s="653"/>
    </row>
    <row r="157" spans="1:142" ht="26.25" customHeight="1" x14ac:dyDescent="0.15"/>
    <row r="158" spans="1:142" ht="26.25" customHeight="1" x14ac:dyDescent="0.15"/>
    <row r="159" spans="1:142" ht="26.25" customHeight="1" x14ac:dyDescent="0.15"/>
    <row r="160" spans="1:142" ht="26.25" customHeight="1" x14ac:dyDescent="0.15"/>
    <row r="161" ht="26.25" customHeight="1" x14ac:dyDescent="0.15"/>
    <row r="162" ht="26.25" customHeight="1" x14ac:dyDescent="0.15"/>
  </sheetData>
  <sheetProtection sheet="1" objects="1" scenarios="1" selectLockedCells="1"/>
  <mergeCells count="876">
    <mergeCell ref="AF117:AN117"/>
    <mergeCell ref="AO117:AV117"/>
    <mergeCell ref="AF118:AN118"/>
    <mergeCell ref="AO118:AV118"/>
    <mergeCell ref="AF119:AN119"/>
    <mergeCell ref="AO119:AV119"/>
    <mergeCell ref="AF120:AN120"/>
    <mergeCell ref="AO120:AV120"/>
    <mergeCell ref="AF121:AN121"/>
    <mergeCell ref="AO121:AV121"/>
    <mergeCell ref="Z81:AB81"/>
    <mergeCell ref="AC81:AE81"/>
    <mergeCell ref="AF113:AN113"/>
    <mergeCell ref="AF114:AN114"/>
    <mergeCell ref="AF115:AN115"/>
    <mergeCell ref="AF116:AN116"/>
    <mergeCell ref="AO107:AV107"/>
    <mergeCell ref="AO108:AV108"/>
    <mergeCell ref="AO109:AV109"/>
    <mergeCell ref="AO110:AV110"/>
    <mergeCell ref="AO111:AV111"/>
    <mergeCell ref="AO112:AV112"/>
    <mergeCell ref="AO113:AV113"/>
    <mergeCell ref="AO114:AV114"/>
    <mergeCell ref="AO115:AV115"/>
    <mergeCell ref="AO116:AV116"/>
    <mergeCell ref="AF111:AN111"/>
    <mergeCell ref="AF112:AN112"/>
    <mergeCell ref="AF107:AN107"/>
    <mergeCell ref="AF108:AN108"/>
    <mergeCell ref="AF109:AN109"/>
    <mergeCell ref="AC106:AE106"/>
    <mergeCell ref="AC111:AE111"/>
    <mergeCell ref="AF75:AN75"/>
    <mergeCell ref="AO75:AV75"/>
    <mergeCell ref="AF76:AN76"/>
    <mergeCell ref="AO76:AV76"/>
    <mergeCell ref="AF77:AN77"/>
    <mergeCell ref="AO77:AV77"/>
    <mergeCell ref="AF78:AN78"/>
    <mergeCell ref="AO78:AV78"/>
    <mergeCell ref="AF79:AN79"/>
    <mergeCell ref="AO79:AV79"/>
    <mergeCell ref="AO70:AV70"/>
    <mergeCell ref="AF71:AN71"/>
    <mergeCell ref="AO71:AV71"/>
    <mergeCell ref="AF72:AN72"/>
    <mergeCell ref="AO72:AV72"/>
    <mergeCell ref="AF73:AN73"/>
    <mergeCell ref="AO73:AV73"/>
    <mergeCell ref="AF74:AN74"/>
    <mergeCell ref="AO74:AV74"/>
    <mergeCell ref="AO31:AV31"/>
    <mergeCell ref="AO32:AV32"/>
    <mergeCell ref="AO33:AV33"/>
    <mergeCell ref="AO34:AV34"/>
    <mergeCell ref="AO35:AV35"/>
    <mergeCell ref="AO36:AV36"/>
    <mergeCell ref="AO37:AV37"/>
    <mergeCell ref="AO21:AV21"/>
    <mergeCell ref="AO22:AV22"/>
    <mergeCell ref="AO23:AV23"/>
    <mergeCell ref="AO24:AV24"/>
    <mergeCell ref="AO25:AV25"/>
    <mergeCell ref="AO26:AV26"/>
    <mergeCell ref="AO27:AV27"/>
    <mergeCell ref="AO28:AV28"/>
    <mergeCell ref="AO29:AV29"/>
    <mergeCell ref="AF21:AN21"/>
    <mergeCell ref="AF22:AN22"/>
    <mergeCell ref="AF23:AN23"/>
    <mergeCell ref="AF24:AN24"/>
    <mergeCell ref="AF25:AN25"/>
    <mergeCell ref="AF26:AN26"/>
    <mergeCell ref="AF27:AN27"/>
    <mergeCell ref="AF28:AN28"/>
    <mergeCell ref="AF29:AN29"/>
    <mergeCell ref="A39:AV39"/>
    <mergeCell ref="A41:AV41"/>
    <mergeCell ref="Z37:AB37"/>
    <mergeCell ref="T18:V18"/>
    <mergeCell ref="A42:AV42"/>
    <mergeCell ref="A43:AV43"/>
    <mergeCell ref="G150:AY150"/>
    <mergeCell ref="E147:F147"/>
    <mergeCell ref="G147:AZ147"/>
    <mergeCell ref="G148:AZ148"/>
    <mergeCell ref="G149:AY149"/>
    <mergeCell ref="E140:F140"/>
    <mergeCell ref="E143:F143"/>
    <mergeCell ref="G143:AO143"/>
    <mergeCell ref="G142:AO142"/>
    <mergeCell ref="A44:AV44"/>
    <mergeCell ref="E138:F138"/>
    <mergeCell ref="G138:N138"/>
    <mergeCell ref="O138:AV138"/>
    <mergeCell ref="E139:F139"/>
    <mergeCell ref="G139:N139"/>
    <mergeCell ref="O139:R139"/>
    <mergeCell ref="E141:F141"/>
    <mergeCell ref="A37:B37"/>
    <mergeCell ref="A152:C152"/>
    <mergeCell ref="D152:AH152"/>
    <mergeCell ref="E153:F153"/>
    <mergeCell ref="G153:AV153"/>
    <mergeCell ref="G144:AO144"/>
    <mergeCell ref="E156:F156"/>
    <mergeCell ref="G156:AV156"/>
    <mergeCell ref="E154:F154"/>
    <mergeCell ref="E155:F155"/>
    <mergeCell ref="G155:AV155"/>
    <mergeCell ref="A146:C146"/>
    <mergeCell ref="E144:F144"/>
    <mergeCell ref="D146:AX146"/>
    <mergeCell ref="C37:E37"/>
    <mergeCell ref="F37:H37"/>
    <mergeCell ref="J37:S37"/>
    <mergeCell ref="AC37:AE37"/>
    <mergeCell ref="T37:V37"/>
    <mergeCell ref="W37:Y37"/>
    <mergeCell ref="AF37:AN37"/>
    <mergeCell ref="T35:V35"/>
    <mergeCell ref="W35:Y35"/>
    <mergeCell ref="Z35:AB35"/>
    <mergeCell ref="AC35:AE35"/>
    <mergeCell ref="W36:Y36"/>
    <mergeCell ref="Z36:AB36"/>
    <mergeCell ref="AC36:AE36"/>
    <mergeCell ref="AF35:AN35"/>
    <mergeCell ref="AF36:AN36"/>
    <mergeCell ref="A36:B36"/>
    <mergeCell ref="C36:E36"/>
    <mergeCell ref="F36:H36"/>
    <mergeCell ref="A35:B35"/>
    <mergeCell ref="C35:E35"/>
    <mergeCell ref="F35:H35"/>
    <mergeCell ref="J36:S36"/>
    <mergeCell ref="J35:S35"/>
    <mergeCell ref="T36:V36"/>
    <mergeCell ref="AC33:AE33"/>
    <mergeCell ref="A34:B34"/>
    <mergeCell ref="C34:E34"/>
    <mergeCell ref="F34:H34"/>
    <mergeCell ref="A33:B33"/>
    <mergeCell ref="C33:E33"/>
    <mergeCell ref="F33:H33"/>
    <mergeCell ref="J34:S34"/>
    <mergeCell ref="J33:S33"/>
    <mergeCell ref="T34:V34"/>
    <mergeCell ref="W34:Y34"/>
    <mergeCell ref="Z34:AB34"/>
    <mergeCell ref="AC34:AE34"/>
    <mergeCell ref="AC30:AE30"/>
    <mergeCell ref="AF33:AN33"/>
    <mergeCell ref="AF34:AN34"/>
    <mergeCell ref="T31:V31"/>
    <mergeCell ref="W31:Y31"/>
    <mergeCell ref="Z31:AB31"/>
    <mergeCell ref="AC31:AE31"/>
    <mergeCell ref="A32:B32"/>
    <mergeCell ref="C32:E32"/>
    <mergeCell ref="F32:H32"/>
    <mergeCell ref="A31:B31"/>
    <mergeCell ref="C31:E31"/>
    <mergeCell ref="F31:H31"/>
    <mergeCell ref="J32:S32"/>
    <mergeCell ref="J31:S31"/>
    <mergeCell ref="T32:V32"/>
    <mergeCell ref="W32:Y32"/>
    <mergeCell ref="Z32:AB32"/>
    <mergeCell ref="AC32:AE32"/>
    <mergeCell ref="AF31:AN31"/>
    <mergeCell ref="AF32:AN32"/>
    <mergeCell ref="T33:V33"/>
    <mergeCell ref="W33:Y33"/>
    <mergeCell ref="Z33:AB33"/>
    <mergeCell ref="F30:H30"/>
    <mergeCell ref="A29:B29"/>
    <mergeCell ref="C29:E29"/>
    <mergeCell ref="F29:H29"/>
    <mergeCell ref="J29:S29"/>
    <mergeCell ref="J30:S30"/>
    <mergeCell ref="T30:V30"/>
    <mergeCell ref="W30:Y30"/>
    <mergeCell ref="Z30:AB30"/>
    <mergeCell ref="AF30:AN30"/>
    <mergeCell ref="AO30:AV30"/>
    <mergeCell ref="T27:V27"/>
    <mergeCell ref="W27:Y27"/>
    <mergeCell ref="Z27:AB27"/>
    <mergeCell ref="AC27:AE27"/>
    <mergeCell ref="A28:B28"/>
    <mergeCell ref="C28:E28"/>
    <mergeCell ref="F28:H28"/>
    <mergeCell ref="A27:B27"/>
    <mergeCell ref="C27:E27"/>
    <mergeCell ref="F27:H27"/>
    <mergeCell ref="J27:S27"/>
    <mergeCell ref="J28:S28"/>
    <mergeCell ref="T28:V28"/>
    <mergeCell ref="W28:Y28"/>
    <mergeCell ref="Z28:AB28"/>
    <mergeCell ref="AC28:AE28"/>
    <mergeCell ref="T29:V29"/>
    <mergeCell ref="W29:Y29"/>
    <mergeCell ref="Z29:AB29"/>
    <mergeCell ref="AC29:AE29"/>
    <mergeCell ref="A30:B30"/>
    <mergeCell ref="C30:E30"/>
    <mergeCell ref="T25:V25"/>
    <mergeCell ref="W25:Y25"/>
    <mergeCell ref="Z25:AB25"/>
    <mergeCell ref="AC25:AE25"/>
    <mergeCell ref="A26:B26"/>
    <mergeCell ref="C26:E26"/>
    <mergeCell ref="F26:H26"/>
    <mergeCell ref="A25:B25"/>
    <mergeCell ref="C25:E25"/>
    <mergeCell ref="F25:H25"/>
    <mergeCell ref="J25:S25"/>
    <mergeCell ref="J26:S26"/>
    <mergeCell ref="T26:V26"/>
    <mergeCell ref="W26:Y26"/>
    <mergeCell ref="Z26:AB26"/>
    <mergeCell ref="AC26:AE26"/>
    <mergeCell ref="T23:V23"/>
    <mergeCell ref="W23:Y23"/>
    <mergeCell ref="Z23:AB23"/>
    <mergeCell ref="AC23:AE23"/>
    <mergeCell ref="A24:B24"/>
    <mergeCell ref="C24:E24"/>
    <mergeCell ref="F24:H24"/>
    <mergeCell ref="A23:B23"/>
    <mergeCell ref="C23:E23"/>
    <mergeCell ref="F23:H23"/>
    <mergeCell ref="J23:S23"/>
    <mergeCell ref="J24:S24"/>
    <mergeCell ref="T24:V24"/>
    <mergeCell ref="W24:Y24"/>
    <mergeCell ref="Z24:AB24"/>
    <mergeCell ref="AC24:AE24"/>
    <mergeCell ref="W21:Y21"/>
    <mergeCell ref="Z21:AB21"/>
    <mergeCell ref="AC21:AE21"/>
    <mergeCell ref="A22:B22"/>
    <mergeCell ref="C22:E22"/>
    <mergeCell ref="F22:H22"/>
    <mergeCell ref="A21:B21"/>
    <mergeCell ref="C21:E21"/>
    <mergeCell ref="F21:H21"/>
    <mergeCell ref="J21:S21"/>
    <mergeCell ref="J22:S22"/>
    <mergeCell ref="T22:V22"/>
    <mergeCell ref="W22:Y22"/>
    <mergeCell ref="Z22:AB22"/>
    <mergeCell ref="AC22:AE22"/>
    <mergeCell ref="T21:V21"/>
    <mergeCell ref="A20:B20"/>
    <mergeCell ref="C20:E20"/>
    <mergeCell ref="F20:H20"/>
    <mergeCell ref="T20:V20"/>
    <mergeCell ref="J20:S20"/>
    <mergeCell ref="A19:B19"/>
    <mergeCell ref="C19:E19"/>
    <mergeCell ref="F19:H19"/>
    <mergeCell ref="AF19:AN19"/>
    <mergeCell ref="AF20:AN20"/>
    <mergeCell ref="AO16:AV17"/>
    <mergeCell ref="AF16:AN17"/>
    <mergeCell ref="AF18:AN18"/>
    <mergeCell ref="AO18:AV18"/>
    <mergeCell ref="AO19:AV19"/>
    <mergeCell ref="AO20:AV20"/>
    <mergeCell ref="F16:H17"/>
    <mergeCell ref="I16:I17"/>
    <mergeCell ref="J16:R17"/>
    <mergeCell ref="S16:S17"/>
    <mergeCell ref="T16:V17"/>
    <mergeCell ref="W16:Y17"/>
    <mergeCell ref="J19:S19"/>
    <mergeCell ref="W20:Y20"/>
    <mergeCell ref="Z20:AB20"/>
    <mergeCell ref="AC20:AE20"/>
    <mergeCell ref="T19:V19"/>
    <mergeCell ref="W19:Y19"/>
    <mergeCell ref="Z19:AB19"/>
    <mergeCell ref="AC19:AE19"/>
    <mergeCell ref="AC17:AE17"/>
    <mergeCell ref="A18:B18"/>
    <mergeCell ref="C18:E18"/>
    <mergeCell ref="F18:H18"/>
    <mergeCell ref="W18:Y18"/>
    <mergeCell ref="Z18:AB18"/>
    <mergeCell ref="AC18:AE18"/>
    <mergeCell ref="Z16:AB17"/>
    <mergeCell ref="A16:B17"/>
    <mergeCell ref="C16:E17"/>
    <mergeCell ref="AC16:AE16"/>
    <mergeCell ref="J18:S18"/>
    <mergeCell ref="AY15:BA15"/>
    <mergeCell ref="T13:AN13"/>
    <mergeCell ref="AO13:AV13"/>
    <mergeCell ref="AY13:BA13"/>
    <mergeCell ref="AY14:BA14"/>
    <mergeCell ref="A13:D13"/>
    <mergeCell ref="AO14:AV14"/>
    <mergeCell ref="A12:D12"/>
    <mergeCell ref="E12:G12"/>
    <mergeCell ref="Q12:S12"/>
    <mergeCell ref="T12:AN12"/>
    <mergeCell ref="AO12:AV12"/>
    <mergeCell ref="AY12:BA12"/>
    <mergeCell ref="E13:G13"/>
    <mergeCell ref="Q13:S13"/>
    <mergeCell ref="N15:AI15"/>
    <mergeCell ref="I13:P13"/>
    <mergeCell ref="I14:P14"/>
    <mergeCell ref="A14:D14"/>
    <mergeCell ref="E14:G14"/>
    <mergeCell ref="Q14:S14"/>
    <mergeCell ref="T14:AN14"/>
    <mergeCell ref="A11:G11"/>
    <mergeCell ref="H11:P11"/>
    <mergeCell ref="AO11:AV11"/>
    <mergeCell ref="Q11:S11"/>
    <mergeCell ref="T11:AN11"/>
    <mergeCell ref="I12:P12"/>
    <mergeCell ref="I6:V7"/>
    <mergeCell ref="C9:D9"/>
    <mergeCell ref="F9:V9"/>
    <mergeCell ref="C10:D10"/>
    <mergeCell ref="F10:L10"/>
    <mergeCell ref="M10:N10"/>
    <mergeCell ref="O10:V10"/>
    <mergeCell ref="F8:K8"/>
    <mergeCell ref="A6:G7"/>
    <mergeCell ref="AY10:BA10"/>
    <mergeCell ref="AY11:BA11"/>
    <mergeCell ref="AY21:BA21"/>
    <mergeCell ref="F1:AP1"/>
    <mergeCell ref="AK2:AV2"/>
    <mergeCell ref="A4:G5"/>
    <mergeCell ref="I4:V5"/>
    <mergeCell ref="W4:X6"/>
    <mergeCell ref="Y4:Z4"/>
    <mergeCell ref="AB4:AJ4"/>
    <mergeCell ref="AB6:AL6"/>
    <mergeCell ref="AY4:BA5"/>
    <mergeCell ref="Y5:Z5"/>
    <mergeCell ref="AB5:AL5"/>
    <mergeCell ref="AN5:AV5"/>
    <mergeCell ref="AY6:BA7"/>
    <mergeCell ref="W7:Z9"/>
    <mergeCell ref="Y6:Z6"/>
    <mergeCell ref="AN6:AV6"/>
    <mergeCell ref="AY8:BA8"/>
    <mergeCell ref="AT9:AV10"/>
    <mergeCell ref="AY9:BA9"/>
    <mergeCell ref="A8:B10"/>
    <mergeCell ref="C8:D8"/>
    <mergeCell ref="AY48:BA49"/>
    <mergeCell ref="Y49:Z49"/>
    <mergeCell ref="AB49:AL49"/>
    <mergeCell ref="AN49:AV49"/>
    <mergeCell ref="AT53:AV54"/>
    <mergeCell ref="A52:B54"/>
    <mergeCell ref="C52:D52"/>
    <mergeCell ref="F52:K52"/>
    <mergeCell ref="F45:AP45"/>
    <mergeCell ref="AK46:AV46"/>
    <mergeCell ref="A48:G49"/>
    <mergeCell ref="I48:V49"/>
    <mergeCell ref="W48:X50"/>
    <mergeCell ref="Y48:Z48"/>
    <mergeCell ref="AB48:AJ48"/>
    <mergeCell ref="A50:G51"/>
    <mergeCell ref="I50:V51"/>
    <mergeCell ref="Y50:Z50"/>
    <mergeCell ref="AB50:AL50"/>
    <mergeCell ref="AN50:AV50"/>
    <mergeCell ref="C53:D53"/>
    <mergeCell ref="F53:V53"/>
    <mergeCell ref="AY53:BA53"/>
    <mergeCell ref="C54:D54"/>
    <mergeCell ref="F54:L54"/>
    <mergeCell ref="M54:N54"/>
    <mergeCell ref="O54:V54"/>
    <mergeCell ref="AY54:BA54"/>
    <mergeCell ref="AY50:BA51"/>
    <mergeCell ref="W51:Z53"/>
    <mergeCell ref="AY52:BA52"/>
    <mergeCell ref="A56:D56"/>
    <mergeCell ref="E56:G56"/>
    <mergeCell ref="I56:P56"/>
    <mergeCell ref="Q56:S56"/>
    <mergeCell ref="AO55:AV55"/>
    <mergeCell ref="AY55:BA55"/>
    <mergeCell ref="T55:AN55"/>
    <mergeCell ref="T56:AN56"/>
    <mergeCell ref="AO56:AV56"/>
    <mergeCell ref="AY56:BA56"/>
    <mergeCell ref="A55:G55"/>
    <mergeCell ref="H55:P55"/>
    <mergeCell ref="Q55:S55"/>
    <mergeCell ref="AY57:BA57"/>
    <mergeCell ref="T58:AN58"/>
    <mergeCell ref="AO58:AV58"/>
    <mergeCell ref="AY58:BA58"/>
    <mergeCell ref="N59:AI59"/>
    <mergeCell ref="AY59:BA59"/>
    <mergeCell ref="A57:D57"/>
    <mergeCell ref="E57:G57"/>
    <mergeCell ref="I57:P57"/>
    <mergeCell ref="Q57:S57"/>
    <mergeCell ref="T57:AN57"/>
    <mergeCell ref="AO57:AV57"/>
    <mergeCell ref="A60:B61"/>
    <mergeCell ref="C60:E61"/>
    <mergeCell ref="F60:H61"/>
    <mergeCell ref="I60:I61"/>
    <mergeCell ref="A58:D58"/>
    <mergeCell ref="E58:G58"/>
    <mergeCell ref="I58:P58"/>
    <mergeCell ref="Q58:S58"/>
    <mergeCell ref="J60:R61"/>
    <mergeCell ref="S60:S61"/>
    <mergeCell ref="AC61:AE61"/>
    <mergeCell ref="Z60:AB61"/>
    <mergeCell ref="AC60:AE60"/>
    <mergeCell ref="AC62:AE62"/>
    <mergeCell ref="T60:V61"/>
    <mergeCell ref="W60:Y61"/>
    <mergeCell ref="AF60:AN61"/>
    <mergeCell ref="AO60:AV61"/>
    <mergeCell ref="AF62:AN62"/>
    <mergeCell ref="AO62:AV62"/>
    <mergeCell ref="A64:B64"/>
    <mergeCell ref="C64:E64"/>
    <mergeCell ref="F64:H64"/>
    <mergeCell ref="J64:S64"/>
    <mergeCell ref="T64:V64"/>
    <mergeCell ref="A63:B63"/>
    <mergeCell ref="C62:E62"/>
    <mergeCell ref="F62:H62"/>
    <mergeCell ref="J62:S62"/>
    <mergeCell ref="A62:B62"/>
    <mergeCell ref="C63:E63"/>
    <mergeCell ref="F63:H63"/>
    <mergeCell ref="J63:S63"/>
    <mergeCell ref="T62:V62"/>
    <mergeCell ref="AC64:AE64"/>
    <mergeCell ref="W64:Y64"/>
    <mergeCell ref="Z64:AB64"/>
    <mergeCell ref="W62:Y62"/>
    <mergeCell ref="Z62:AB62"/>
    <mergeCell ref="AF63:AN63"/>
    <mergeCell ref="AO63:AV63"/>
    <mergeCell ref="AF64:AN64"/>
    <mergeCell ref="AO64:AV64"/>
    <mergeCell ref="AF65:AN65"/>
    <mergeCell ref="AO65:AV65"/>
    <mergeCell ref="F66:H66"/>
    <mergeCell ref="J66:S66"/>
    <mergeCell ref="A67:B67"/>
    <mergeCell ref="AY65:BA65"/>
    <mergeCell ref="T65:V65"/>
    <mergeCell ref="W65:Y65"/>
    <mergeCell ref="Z65:AB65"/>
    <mergeCell ref="AC65:AE65"/>
    <mergeCell ref="A65:B65"/>
    <mergeCell ref="C65:E65"/>
    <mergeCell ref="F65:H65"/>
    <mergeCell ref="J65:S65"/>
    <mergeCell ref="AF66:AN66"/>
    <mergeCell ref="AO66:AV66"/>
    <mergeCell ref="AF67:AN67"/>
    <mergeCell ref="AO67:AV67"/>
    <mergeCell ref="W67:Y67"/>
    <mergeCell ref="AC67:AE67"/>
    <mergeCell ref="Z67:AB67"/>
    <mergeCell ref="T66:V66"/>
    <mergeCell ref="W66:Y66"/>
    <mergeCell ref="Z66:AB66"/>
    <mergeCell ref="AC66:AE66"/>
    <mergeCell ref="A66:B66"/>
    <mergeCell ref="C66:E66"/>
    <mergeCell ref="C69:E69"/>
    <mergeCell ref="F69:H69"/>
    <mergeCell ref="J69:S69"/>
    <mergeCell ref="T69:V69"/>
    <mergeCell ref="W69:Y69"/>
    <mergeCell ref="AC69:AE69"/>
    <mergeCell ref="Z69:AB69"/>
    <mergeCell ref="T68:V68"/>
    <mergeCell ref="W68:Y68"/>
    <mergeCell ref="Z68:AB68"/>
    <mergeCell ref="AC68:AE68"/>
    <mergeCell ref="A68:B68"/>
    <mergeCell ref="C68:E68"/>
    <mergeCell ref="F68:H68"/>
    <mergeCell ref="J68:S68"/>
    <mergeCell ref="A69:B69"/>
    <mergeCell ref="C67:E67"/>
    <mergeCell ref="F67:H67"/>
    <mergeCell ref="J67:S67"/>
    <mergeCell ref="T67:V67"/>
    <mergeCell ref="AF68:AN68"/>
    <mergeCell ref="AO68:AV68"/>
    <mergeCell ref="AF69:AN69"/>
    <mergeCell ref="AO69:AV69"/>
    <mergeCell ref="A73:B73"/>
    <mergeCell ref="C71:E71"/>
    <mergeCell ref="F71:H71"/>
    <mergeCell ref="J71:S71"/>
    <mergeCell ref="T71:V71"/>
    <mergeCell ref="W71:Y71"/>
    <mergeCell ref="AC71:AE71"/>
    <mergeCell ref="Z71:AB71"/>
    <mergeCell ref="T70:V70"/>
    <mergeCell ref="W70:Y70"/>
    <mergeCell ref="Z70:AB70"/>
    <mergeCell ref="AC70:AE70"/>
    <mergeCell ref="A70:B70"/>
    <mergeCell ref="C70:E70"/>
    <mergeCell ref="F70:H70"/>
    <mergeCell ref="J70:S70"/>
    <mergeCell ref="A71:B71"/>
    <mergeCell ref="AF70:AN70"/>
    <mergeCell ref="T72:V72"/>
    <mergeCell ref="W72:Y72"/>
    <mergeCell ref="Z72:AB72"/>
    <mergeCell ref="AC72:AE72"/>
    <mergeCell ref="A72:B72"/>
    <mergeCell ref="C72:E72"/>
    <mergeCell ref="F72:H72"/>
    <mergeCell ref="J72:S72"/>
    <mergeCell ref="A76:B76"/>
    <mergeCell ref="C76:E76"/>
    <mergeCell ref="F76:H76"/>
    <mergeCell ref="J76:S76"/>
    <mergeCell ref="AC76:AE76"/>
    <mergeCell ref="F74:H74"/>
    <mergeCell ref="J74:S74"/>
    <mergeCell ref="A75:B75"/>
    <mergeCell ref="C73:E73"/>
    <mergeCell ref="F73:H73"/>
    <mergeCell ref="J73:S73"/>
    <mergeCell ref="T73:V73"/>
    <mergeCell ref="W73:Y73"/>
    <mergeCell ref="AC73:AE73"/>
    <mergeCell ref="Z73:AB73"/>
    <mergeCell ref="A77:B77"/>
    <mergeCell ref="C75:E75"/>
    <mergeCell ref="F75:H75"/>
    <mergeCell ref="J75:S75"/>
    <mergeCell ref="T75:V75"/>
    <mergeCell ref="W75:Y75"/>
    <mergeCell ref="AC75:AE75"/>
    <mergeCell ref="Z75:AB75"/>
    <mergeCell ref="T74:V74"/>
    <mergeCell ref="W74:Y74"/>
    <mergeCell ref="Z74:AB74"/>
    <mergeCell ref="AC74:AE74"/>
    <mergeCell ref="A74:B74"/>
    <mergeCell ref="C74:E74"/>
    <mergeCell ref="C77:E77"/>
    <mergeCell ref="F77:H77"/>
    <mergeCell ref="J77:S77"/>
    <mergeCell ref="T77:V77"/>
    <mergeCell ref="W77:Y77"/>
    <mergeCell ref="AC77:AE77"/>
    <mergeCell ref="Z77:AB77"/>
    <mergeCell ref="T76:V76"/>
    <mergeCell ref="W76:Y76"/>
    <mergeCell ref="Z76:AB76"/>
    <mergeCell ref="A79:B79"/>
    <mergeCell ref="C79:E79"/>
    <mergeCell ref="F79:H79"/>
    <mergeCell ref="J79:S79"/>
    <mergeCell ref="T79:V79"/>
    <mergeCell ref="T78:V78"/>
    <mergeCell ref="W78:Y78"/>
    <mergeCell ref="Z78:AB78"/>
    <mergeCell ref="AC78:AE78"/>
    <mergeCell ref="A78:B78"/>
    <mergeCell ref="C78:E78"/>
    <mergeCell ref="F78:H78"/>
    <mergeCell ref="J78:S78"/>
    <mergeCell ref="C80:E80"/>
    <mergeCell ref="F80:H80"/>
    <mergeCell ref="J80:S80"/>
    <mergeCell ref="AC79:AE79"/>
    <mergeCell ref="W79:Y79"/>
    <mergeCell ref="Z79:AB79"/>
    <mergeCell ref="AF80:AN80"/>
    <mergeCell ref="AO80:AV80"/>
    <mergeCell ref="AB94:AL94"/>
    <mergeCell ref="T80:V80"/>
    <mergeCell ref="W80:Y80"/>
    <mergeCell ref="Z80:AB80"/>
    <mergeCell ref="AC80:AE80"/>
    <mergeCell ref="AF81:AN81"/>
    <mergeCell ref="AO81:AV81"/>
    <mergeCell ref="C81:E81"/>
    <mergeCell ref="F81:H81"/>
    <mergeCell ref="J81:S81"/>
    <mergeCell ref="F89:AP89"/>
    <mergeCell ref="A85:AV85"/>
    <mergeCell ref="A86:AV86"/>
    <mergeCell ref="A87:AV87"/>
    <mergeCell ref="A88:AV88"/>
    <mergeCell ref="W81:Y81"/>
    <mergeCell ref="A80:B80"/>
    <mergeCell ref="I92:V93"/>
    <mergeCell ref="W92:X94"/>
    <mergeCell ref="Y92:Z92"/>
    <mergeCell ref="AB92:AJ92"/>
    <mergeCell ref="AN94:AV94"/>
    <mergeCell ref="AY94:BA95"/>
    <mergeCell ref="W95:Z97"/>
    <mergeCell ref="Z63:AB63"/>
    <mergeCell ref="AC63:AE63"/>
    <mergeCell ref="A83:AV83"/>
    <mergeCell ref="T81:V81"/>
    <mergeCell ref="AY92:BA93"/>
    <mergeCell ref="Y93:Z93"/>
    <mergeCell ref="AB93:AL93"/>
    <mergeCell ref="AN93:AV93"/>
    <mergeCell ref="AK90:AV90"/>
    <mergeCell ref="A92:G93"/>
    <mergeCell ref="T63:V63"/>
    <mergeCell ref="W63:Y63"/>
    <mergeCell ref="A94:G95"/>
    <mergeCell ref="I94:V95"/>
    <mergeCell ref="Y94:Z94"/>
    <mergeCell ref="A81:B81"/>
    <mergeCell ref="C98:D98"/>
    <mergeCell ref="F98:L98"/>
    <mergeCell ref="M98:N98"/>
    <mergeCell ref="O98:V98"/>
    <mergeCell ref="A96:B98"/>
    <mergeCell ref="C96:D96"/>
    <mergeCell ref="F96:K96"/>
    <mergeCell ref="AY96:BA96"/>
    <mergeCell ref="C97:D97"/>
    <mergeCell ref="F97:V97"/>
    <mergeCell ref="AT97:AV98"/>
    <mergeCell ref="AY97:BA97"/>
    <mergeCell ref="AY98:BA98"/>
    <mergeCell ref="AY100:BA100"/>
    <mergeCell ref="A99:G99"/>
    <mergeCell ref="A100:D100"/>
    <mergeCell ref="E100:G100"/>
    <mergeCell ref="I100:P100"/>
    <mergeCell ref="Q100:S100"/>
    <mergeCell ref="H99:P99"/>
    <mergeCell ref="Q99:S99"/>
    <mergeCell ref="T99:AN99"/>
    <mergeCell ref="AO99:AV99"/>
    <mergeCell ref="AY99:BA99"/>
    <mergeCell ref="T100:AN100"/>
    <mergeCell ref="AO100:AV100"/>
    <mergeCell ref="AY101:BA101"/>
    <mergeCell ref="A102:D102"/>
    <mergeCell ref="E102:G102"/>
    <mergeCell ref="I102:P102"/>
    <mergeCell ref="Q102:S102"/>
    <mergeCell ref="T102:AN102"/>
    <mergeCell ref="AO102:AV102"/>
    <mergeCell ref="AY102:BA102"/>
    <mergeCell ref="A101:D101"/>
    <mergeCell ref="E101:G101"/>
    <mergeCell ref="I101:P101"/>
    <mergeCell ref="Q101:S101"/>
    <mergeCell ref="T101:AN101"/>
    <mergeCell ref="AO101:AV101"/>
    <mergeCell ref="A106:B106"/>
    <mergeCell ref="C106:E106"/>
    <mergeCell ref="F106:H106"/>
    <mergeCell ref="J106:S106"/>
    <mergeCell ref="T106:V106"/>
    <mergeCell ref="W106:Y106"/>
    <mergeCell ref="Z106:AB106"/>
    <mergeCell ref="AY103:BA103"/>
    <mergeCell ref="T104:V105"/>
    <mergeCell ref="W104:Y105"/>
    <mergeCell ref="A104:B105"/>
    <mergeCell ref="C104:E105"/>
    <mergeCell ref="F104:H105"/>
    <mergeCell ref="I104:I105"/>
    <mergeCell ref="J104:R105"/>
    <mergeCell ref="S104:S105"/>
    <mergeCell ref="AC105:AE105"/>
    <mergeCell ref="AF104:AN105"/>
    <mergeCell ref="AO104:AV105"/>
    <mergeCell ref="AF106:AN106"/>
    <mergeCell ref="AO106:AV106"/>
    <mergeCell ref="Z104:AB105"/>
    <mergeCell ref="AC104:AE104"/>
    <mergeCell ref="N103:AI103"/>
    <mergeCell ref="A108:B108"/>
    <mergeCell ref="C108:E108"/>
    <mergeCell ref="F108:H108"/>
    <mergeCell ref="J108:S108"/>
    <mergeCell ref="A109:B109"/>
    <mergeCell ref="AC107:AE107"/>
    <mergeCell ref="C109:E109"/>
    <mergeCell ref="F109:H109"/>
    <mergeCell ref="J109:S109"/>
    <mergeCell ref="T109:V109"/>
    <mergeCell ref="W109:Y109"/>
    <mergeCell ref="AC109:AE109"/>
    <mergeCell ref="Z109:AB109"/>
    <mergeCell ref="T108:V108"/>
    <mergeCell ref="W108:Y108"/>
    <mergeCell ref="Z108:AB108"/>
    <mergeCell ref="AC108:AE108"/>
    <mergeCell ref="A107:B107"/>
    <mergeCell ref="C107:E107"/>
    <mergeCell ref="F107:H107"/>
    <mergeCell ref="J107:S107"/>
    <mergeCell ref="T107:V107"/>
    <mergeCell ref="W107:Y107"/>
    <mergeCell ref="Z107:AB107"/>
    <mergeCell ref="A111:B111"/>
    <mergeCell ref="C111:E111"/>
    <mergeCell ref="F111:H111"/>
    <mergeCell ref="J111:S111"/>
    <mergeCell ref="T111:V111"/>
    <mergeCell ref="W111:Y111"/>
    <mergeCell ref="Z111:AB111"/>
    <mergeCell ref="AY109:BA109"/>
    <mergeCell ref="A110:B110"/>
    <mergeCell ref="C110:E110"/>
    <mergeCell ref="F110:H110"/>
    <mergeCell ref="J110:S110"/>
    <mergeCell ref="T110:V110"/>
    <mergeCell ref="W110:Y110"/>
    <mergeCell ref="Z110:AB110"/>
    <mergeCell ref="AC110:AE110"/>
    <mergeCell ref="AF110:AN110"/>
    <mergeCell ref="A113:B113"/>
    <mergeCell ref="C113:E113"/>
    <mergeCell ref="F113:H113"/>
    <mergeCell ref="J113:S113"/>
    <mergeCell ref="A114:B114"/>
    <mergeCell ref="AC112:AE112"/>
    <mergeCell ref="C114:E114"/>
    <mergeCell ref="F114:H114"/>
    <mergeCell ref="J114:S114"/>
    <mergeCell ref="T114:V114"/>
    <mergeCell ref="W114:Y114"/>
    <mergeCell ref="AC114:AE114"/>
    <mergeCell ref="Z114:AB114"/>
    <mergeCell ref="T113:V113"/>
    <mergeCell ref="W113:Y113"/>
    <mergeCell ref="Z113:AB113"/>
    <mergeCell ref="AC113:AE113"/>
    <mergeCell ref="A112:B112"/>
    <mergeCell ref="C112:E112"/>
    <mergeCell ref="F112:H112"/>
    <mergeCell ref="J112:S112"/>
    <mergeCell ref="T112:V112"/>
    <mergeCell ref="W112:Y112"/>
    <mergeCell ref="Z112:AB112"/>
    <mergeCell ref="A115:B115"/>
    <mergeCell ref="C115:E115"/>
    <mergeCell ref="F115:H115"/>
    <mergeCell ref="J115:S115"/>
    <mergeCell ref="A116:B116"/>
    <mergeCell ref="T117:V117"/>
    <mergeCell ref="W117:Y117"/>
    <mergeCell ref="Z117:AB117"/>
    <mergeCell ref="AC117:AE117"/>
    <mergeCell ref="A117:B117"/>
    <mergeCell ref="C117:E117"/>
    <mergeCell ref="F117:H117"/>
    <mergeCell ref="C116:E116"/>
    <mergeCell ref="F116:H116"/>
    <mergeCell ref="J116:S116"/>
    <mergeCell ref="T116:V116"/>
    <mergeCell ref="W116:Y116"/>
    <mergeCell ref="AC116:AE116"/>
    <mergeCell ref="Z116:AB116"/>
    <mergeCell ref="T115:V115"/>
    <mergeCell ref="W115:Y115"/>
    <mergeCell ref="Z115:AB115"/>
    <mergeCell ref="AC115:AE115"/>
    <mergeCell ref="J117:S117"/>
    <mergeCell ref="AC118:AE118"/>
    <mergeCell ref="Z118:AB118"/>
    <mergeCell ref="T120:V120"/>
    <mergeCell ref="W120:Y120"/>
    <mergeCell ref="AC120:AE120"/>
    <mergeCell ref="Z120:AB120"/>
    <mergeCell ref="T119:V119"/>
    <mergeCell ref="W119:Y119"/>
    <mergeCell ref="Z119:AB119"/>
    <mergeCell ref="AC119:AE119"/>
    <mergeCell ref="C119:E119"/>
    <mergeCell ref="C122:E122"/>
    <mergeCell ref="F122:H122"/>
    <mergeCell ref="J122:S122"/>
    <mergeCell ref="F119:H119"/>
    <mergeCell ref="J119:S119"/>
    <mergeCell ref="A120:B120"/>
    <mergeCell ref="T118:V118"/>
    <mergeCell ref="W118:Y118"/>
    <mergeCell ref="W124:Y124"/>
    <mergeCell ref="Z124:AB124"/>
    <mergeCell ref="AF123:AN123"/>
    <mergeCell ref="C118:E118"/>
    <mergeCell ref="F118:H118"/>
    <mergeCell ref="J118:S118"/>
    <mergeCell ref="A118:B118"/>
    <mergeCell ref="T122:V122"/>
    <mergeCell ref="W122:Y122"/>
    <mergeCell ref="AC122:AE122"/>
    <mergeCell ref="Z122:AB122"/>
    <mergeCell ref="T121:V121"/>
    <mergeCell ref="W121:Y121"/>
    <mergeCell ref="Z121:AB121"/>
    <mergeCell ref="AC121:AE121"/>
    <mergeCell ref="A121:B121"/>
    <mergeCell ref="C121:E121"/>
    <mergeCell ref="F121:H121"/>
    <mergeCell ref="J121:S121"/>
    <mergeCell ref="A122:B122"/>
    <mergeCell ref="C120:E120"/>
    <mergeCell ref="F120:H120"/>
    <mergeCell ref="J120:S120"/>
    <mergeCell ref="A119:B119"/>
    <mergeCell ref="AO123:AV123"/>
    <mergeCell ref="AF124:AN124"/>
    <mergeCell ref="AO124:AV124"/>
    <mergeCell ref="AF125:AN125"/>
    <mergeCell ref="AO125:AV125"/>
    <mergeCell ref="AO122:AV122"/>
    <mergeCell ref="AZ32:BH36"/>
    <mergeCell ref="A84:AV84"/>
    <mergeCell ref="A40:AV40"/>
    <mergeCell ref="T124:V124"/>
    <mergeCell ref="AF122:AN122"/>
    <mergeCell ref="A124:B124"/>
    <mergeCell ref="C124:E124"/>
    <mergeCell ref="F124:H124"/>
    <mergeCell ref="J124:S124"/>
    <mergeCell ref="T123:V123"/>
    <mergeCell ref="W123:Y123"/>
    <mergeCell ref="Z123:AB123"/>
    <mergeCell ref="AC123:AE123"/>
    <mergeCell ref="A123:B123"/>
    <mergeCell ref="C123:E123"/>
    <mergeCell ref="F123:H123"/>
    <mergeCell ref="J123:S123"/>
    <mergeCell ref="AC124:AE124"/>
    <mergeCell ref="A128:AV128"/>
    <mergeCell ref="AE141:AX141"/>
    <mergeCell ref="A129:AV129"/>
    <mergeCell ref="A130:AV130"/>
    <mergeCell ref="A131:AV131"/>
    <mergeCell ref="A132:AV132"/>
    <mergeCell ref="H135:AC135"/>
    <mergeCell ref="A136:C136"/>
    <mergeCell ref="D136:AX136"/>
    <mergeCell ref="A137:C137"/>
    <mergeCell ref="D137:AX137"/>
    <mergeCell ref="A127:AV127"/>
    <mergeCell ref="T125:V125"/>
    <mergeCell ref="W125:Y125"/>
    <mergeCell ref="Z125:AB125"/>
    <mergeCell ref="AC125:AE125"/>
    <mergeCell ref="A125:B125"/>
    <mergeCell ref="C125:E125"/>
    <mergeCell ref="F125:H125"/>
    <mergeCell ref="J125:S125"/>
  </mergeCells>
  <phoneticPr fontId="2"/>
  <printOptions horizontalCentered="1"/>
  <pageMargins left="0.59055118110236227" right="0.59055118110236227" top="0.78740157480314965" bottom="0.39370078740157483" header="0.51181102362204722" footer="0.51181102362204722"/>
  <pageSetup paperSize="9" orientation="portrait" horizontalDpi="400" verticalDpi="0" r:id="rId1"/>
  <headerFooter alignWithMargins="0">
    <oddHeader xml:space="preserve">&amp;R&amp;12&amp;UＮＯ. &amp;P
</oddHeader>
  </headerFooter>
  <rowBreaks count="2" manualBreakCount="2">
    <brk id="44" max="47" man="1"/>
    <brk id="88" max="4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31"/>
  </sheetPr>
  <dimension ref="A1:DV71"/>
  <sheetViews>
    <sheetView zoomScale="80" zoomScaleNormal="80" workbookViewId="0">
      <selection activeCell="AY12" sqref="AY12:BA12"/>
    </sheetView>
  </sheetViews>
  <sheetFormatPr defaultRowHeight="13.5" x14ac:dyDescent="0.15"/>
  <cols>
    <col min="1" max="6" width="1.875" customWidth="1"/>
    <col min="7" max="7" width="3" customWidth="1"/>
    <col min="8" max="8" width="0.75" customWidth="1"/>
    <col min="9" max="48" width="1.875" customWidth="1"/>
    <col min="49" max="49" width="8.75" customWidth="1"/>
    <col min="50" max="50" width="3.875" customWidth="1"/>
    <col min="51" max="51" width="13.5" customWidth="1"/>
    <col min="52" max="52" width="5.5" customWidth="1"/>
    <col min="57" max="57" width="12.75" customWidth="1"/>
    <col min="65" max="78" width="8.875" customWidth="1"/>
    <col min="79" max="84" width="1.875" customWidth="1"/>
    <col min="85" max="85" width="3" customWidth="1"/>
    <col min="86" max="86" width="0.75" customWidth="1"/>
    <col min="87" max="126" width="1.875" customWidth="1"/>
  </cols>
  <sheetData>
    <row r="1" spans="1:126" ht="24" customHeight="1" x14ac:dyDescent="0.15">
      <c r="F1" s="637" t="s">
        <v>63</v>
      </c>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81"/>
      <c r="AR1" s="681"/>
      <c r="AS1" s="681"/>
      <c r="AT1" s="681"/>
      <c r="AU1" s="681"/>
      <c r="AV1" s="681"/>
      <c r="AY1" s="674" t="s">
        <v>67</v>
      </c>
      <c r="AZ1" s="675"/>
      <c r="BA1" s="676"/>
      <c r="BB1" s="226" t="s">
        <v>308</v>
      </c>
      <c r="CA1" s="220" t="s">
        <v>265</v>
      </c>
      <c r="CF1" s="637" t="s">
        <v>63</v>
      </c>
      <c r="CG1" s="637"/>
      <c r="CH1" s="637"/>
      <c r="CI1" s="637"/>
      <c r="CJ1" s="637"/>
      <c r="CK1" s="637"/>
      <c r="CL1" s="637"/>
      <c r="CM1" s="637"/>
      <c r="CN1" s="637"/>
      <c r="CO1" s="637"/>
      <c r="CP1" s="637"/>
      <c r="CQ1" s="637"/>
      <c r="CR1" s="637"/>
      <c r="CS1" s="637"/>
      <c r="CT1" s="637"/>
      <c r="CU1" s="637"/>
      <c r="CV1" s="637"/>
      <c r="CW1" s="637"/>
      <c r="CX1" s="637"/>
      <c r="CY1" s="637"/>
      <c r="CZ1" s="637"/>
      <c r="DA1" s="637"/>
      <c r="DB1" s="637"/>
      <c r="DC1" s="637"/>
      <c r="DD1" s="637"/>
      <c r="DE1" s="637"/>
      <c r="DF1" s="637"/>
      <c r="DG1" s="637"/>
      <c r="DH1" s="637"/>
      <c r="DI1" s="637"/>
      <c r="DJ1" s="637"/>
      <c r="DK1" s="637"/>
      <c r="DL1" s="637"/>
      <c r="DM1" s="637"/>
      <c r="DN1" s="637"/>
      <c r="DO1" s="637"/>
      <c r="DP1" s="637"/>
      <c r="DQ1" s="681" t="s">
        <v>257</v>
      </c>
      <c r="DR1" s="681"/>
      <c r="DS1" s="681"/>
      <c r="DT1" s="681"/>
      <c r="DU1" s="681"/>
      <c r="DV1" s="681"/>
    </row>
    <row r="2" spans="1:126" ht="13.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4"/>
      <c r="Y2" s="74"/>
      <c r="AC2" s="75"/>
      <c r="AD2" s="75"/>
      <c r="AE2" s="75"/>
      <c r="AF2" s="75"/>
      <c r="AG2" s="75"/>
      <c r="AH2" s="75"/>
      <c r="AI2" s="75"/>
      <c r="AJ2" s="75"/>
      <c r="AK2" s="624" t="str">
        <f>IF(AY12="","",AY12)</f>
        <v/>
      </c>
      <c r="AL2" s="624"/>
      <c r="AM2" s="624"/>
      <c r="AN2" s="624"/>
      <c r="AO2" s="624"/>
      <c r="AP2" s="624"/>
      <c r="AQ2" s="624"/>
      <c r="AR2" s="624"/>
      <c r="AS2" s="624"/>
      <c r="AT2" s="624"/>
      <c r="AU2" s="624"/>
      <c r="AV2" s="624"/>
      <c r="AW2" s="76"/>
      <c r="AY2" s="677"/>
      <c r="AZ2" s="678"/>
      <c r="BA2" s="679"/>
      <c r="CA2" s="74"/>
      <c r="CB2" s="74"/>
      <c r="CC2" s="74"/>
      <c r="CD2" s="74"/>
      <c r="CE2" s="74"/>
      <c r="CF2" s="74"/>
      <c r="CG2" s="74"/>
      <c r="CH2" s="74"/>
      <c r="CI2" s="74"/>
      <c r="CJ2" s="74"/>
      <c r="CK2" s="74"/>
      <c r="CL2" s="74"/>
      <c r="CM2" s="74"/>
      <c r="CN2" s="74"/>
      <c r="CO2" s="74"/>
      <c r="CP2" s="74"/>
      <c r="CQ2" s="74"/>
      <c r="CR2" s="74"/>
      <c r="CS2" s="74"/>
      <c r="CT2" s="74"/>
      <c r="CU2" s="74"/>
      <c r="CV2" s="74"/>
      <c r="CW2" s="74"/>
      <c r="CX2" s="74"/>
      <c r="CY2" s="74"/>
      <c r="DC2" s="75"/>
      <c r="DD2" s="75"/>
      <c r="DE2" s="75"/>
      <c r="DF2" s="75"/>
      <c r="DG2" s="75"/>
      <c r="DH2" s="75"/>
      <c r="DI2" s="75"/>
      <c r="DJ2" s="75"/>
      <c r="DK2" s="624" t="str">
        <f>IF(DY10="","",DY10)</f>
        <v/>
      </c>
      <c r="DL2" s="624"/>
      <c r="DM2" s="624"/>
      <c r="DN2" s="624"/>
      <c r="DO2" s="624"/>
      <c r="DP2" s="624"/>
      <c r="DQ2" s="624"/>
      <c r="DR2" s="624"/>
      <c r="DS2" s="624"/>
      <c r="DT2" s="624"/>
      <c r="DU2" s="624"/>
      <c r="DV2" s="624"/>
    </row>
    <row r="3" spans="1:126" ht="2.25" customHeight="1" x14ac:dyDescent="0.15">
      <c r="A3" s="74"/>
      <c r="B3" s="74"/>
      <c r="C3" s="74"/>
      <c r="D3" s="74"/>
      <c r="E3" s="74"/>
      <c r="F3" s="74"/>
      <c r="G3" s="74"/>
      <c r="H3" s="74"/>
      <c r="I3" s="74"/>
      <c r="J3" s="74"/>
      <c r="K3" s="74"/>
      <c r="L3" s="74"/>
      <c r="M3" s="74"/>
      <c r="N3" s="74"/>
      <c r="O3" s="74"/>
      <c r="P3" s="74"/>
      <c r="Q3" s="74"/>
      <c r="R3" s="74"/>
      <c r="S3" s="74"/>
      <c r="T3" s="74"/>
      <c r="U3" s="74"/>
      <c r="V3" s="74"/>
      <c r="W3" s="74"/>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Y3" s="78"/>
      <c r="AZ3" s="79"/>
      <c r="BA3" s="80"/>
      <c r="CA3" s="74"/>
      <c r="CB3" s="74"/>
      <c r="CC3" s="74"/>
      <c r="CD3" s="74"/>
      <c r="CE3" s="74"/>
      <c r="CF3" s="74"/>
      <c r="CG3" s="74"/>
      <c r="CH3" s="74"/>
      <c r="CI3" s="74"/>
      <c r="CJ3" s="74"/>
      <c r="CK3" s="74"/>
      <c r="CL3" s="74"/>
      <c r="CM3" s="74"/>
      <c r="CN3" s="74"/>
      <c r="CO3" s="74"/>
      <c r="CP3" s="74"/>
      <c r="CQ3" s="74"/>
      <c r="CR3" s="74"/>
      <c r="CS3" s="74"/>
      <c r="CT3" s="74"/>
      <c r="CU3" s="74"/>
      <c r="CV3" s="74"/>
      <c r="CW3" s="74"/>
      <c r="CX3" s="77"/>
      <c r="CY3" s="77"/>
      <c r="CZ3" s="77"/>
      <c r="DA3" s="77"/>
      <c r="DB3" s="77"/>
      <c r="DC3" s="77"/>
      <c r="DD3" s="77"/>
      <c r="DE3" s="77"/>
      <c r="DF3" s="77"/>
      <c r="DG3" s="77"/>
      <c r="DH3" s="77"/>
      <c r="DI3" s="77"/>
      <c r="DJ3" s="77"/>
      <c r="DK3" s="77"/>
      <c r="DL3" s="77"/>
      <c r="DM3" s="77"/>
      <c r="DN3" s="77"/>
      <c r="DO3" s="77"/>
      <c r="DP3" s="77"/>
      <c r="DQ3" s="77"/>
      <c r="DR3" s="77"/>
      <c r="DS3" s="77"/>
      <c r="DT3" s="77"/>
      <c r="DU3" s="77"/>
      <c r="DV3" s="77"/>
    </row>
    <row r="4" spans="1:126" ht="13.5" customHeight="1" x14ac:dyDescent="0.15">
      <c r="A4" s="625" t="s">
        <v>1</v>
      </c>
      <c r="B4" s="626"/>
      <c r="C4" s="626"/>
      <c r="D4" s="626"/>
      <c r="E4" s="626"/>
      <c r="F4" s="626"/>
      <c r="G4" s="627"/>
      <c r="H4" s="81"/>
      <c r="I4" s="598" t="str">
        <f>IF('NO 1'!$D$4="","",'NO 1'!$D$4)</f>
        <v/>
      </c>
      <c r="J4" s="598"/>
      <c r="K4" s="598"/>
      <c r="L4" s="598"/>
      <c r="M4" s="598"/>
      <c r="N4" s="598"/>
      <c r="O4" s="598"/>
      <c r="P4" s="598"/>
      <c r="Q4" s="598"/>
      <c r="R4" s="598"/>
      <c r="S4" s="598"/>
      <c r="T4" s="598"/>
      <c r="U4" s="598"/>
      <c r="V4" s="599"/>
      <c r="W4" s="602" t="s">
        <v>65</v>
      </c>
      <c r="X4" s="603"/>
      <c r="Y4" s="608" t="s">
        <v>66</v>
      </c>
      <c r="Z4" s="609"/>
      <c r="AA4" s="82"/>
      <c r="AB4" s="589" t="str">
        <f>IF('NO 1'!F11="","",'NO 1'!F11)</f>
        <v/>
      </c>
      <c r="AC4" s="589"/>
      <c r="AD4" s="589"/>
      <c r="AE4" s="589"/>
      <c r="AF4" s="589"/>
      <c r="AG4" s="589"/>
      <c r="AH4" s="589"/>
      <c r="AI4" s="589"/>
      <c r="AJ4" s="589"/>
      <c r="AK4" s="83"/>
      <c r="AL4" s="83"/>
      <c r="AM4" s="83"/>
      <c r="AN4" s="84"/>
      <c r="AO4" s="84"/>
      <c r="AP4" s="84"/>
      <c r="AQ4" s="84"/>
      <c r="AR4" s="84"/>
      <c r="AS4" s="84"/>
      <c r="AT4" s="84"/>
      <c r="AU4" s="84"/>
      <c r="AV4" s="85"/>
      <c r="AW4" s="86"/>
      <c r="AY4" s="680" t="s">
        <v>256</v>
      </c>
      <c r="AZ4" s="680"/>
      <c r="BA4" s="680"/>
      <c r="BB4" s="680"/>
      <c r="CA4" s="625" t="s">
        <v>1</v>
      </c>
      <c r="CB4" s="626"/>
      <c r="CC4" s="626"/>
      <c r="CD4" s="626"/>
      <c r="CE4" s="626"/>
      <c r="CF4" s="626"/>
      <c r="CG4" s="627"/>
      <c r="CH4" s="81"/>
      <c r="CI4" s="598" t="str">
        <f>IF('NO 1'!$D$4="","",'NO 1'!$D$4)</f>
        <v/>
      </c>
      <c r="CJ4" s="598"/>
      <c r="CK4" s="598"/>
      <c r="CL4" s="598"/>
      <c r="CM4" s="598"/>
      <c r="CN4" s="598"/>
      <c r="CO4" s="598"/>
      <c r="CP4" s="598"/>
      <c r="CQ4" s="598"/>
      <c r="CR4" s="598"/>
      <c r="CS4" s="598"/>
      <c r="CT4" s="598"/>
      <c r="CU4" s="598"/>
      <c r="CV4" s="599"/>
      <c r="CW4" s="602" t="s">
        <v>65</v>
      </c>
      <c r="CX4" s="603"/>
      <c r="CY4" s="608" t="s">
        <v>66</v>
      </c>
      <c r="CZ4" s="609"/>
      <c r="DA4" s="82"/>
      <c r="DB4" s="589"/>
      <c r="DC4" s="589"/>
      <c r="DD4" s="589"/>
      <c r="DE4" s="589"/>
      <c r="DF4" s="589"/>
      <c r="DG4" s="589"/>
      <c r="DH4" s="589"/>
      <c r="DI4" s="589"/>
      <c r="DJ4" s="589"/>
      <c r="DK4" s="83"/>
      <c r="DL4" s="83"/>
      <c r="DM4" s="83"/>
      <c r="DN4" s="84"/>
      <c r="DO4" s="84"/>
      <c r="DP4" s="84"/>
      <c r="DQ4" s="84"/>
      <c r="DR4" s="84"/>
      <c r="DS4" s="84"/>
      <c r="DT4" s="84"/>
      <c r="DU4" s="84"/>
      <c r="DV4" s="85"/>
    </row>
    <row r="5" spans="1:126" ht="13.5" customHeight="1" x14ac:dyDescent="0.15">
      <c r="A5" s="628"/>
      <c r="B5" s="629"/>
      <c r="C5" s="629"/>
      <c r="D5" s="629"/>
      <c r="E5" s="629"/>
      <c r="F5" s="629"/>
      <c r="G5" s="630"/>
      <c r="H5" s="87"/>
      <c r="I5" s="600"/>
      <c r="J5" s="600"/>
      <c r="K5" s="600"/>
      <c r="L5" s="600"/>
      <c r="M5" s="600"/>
      <c r="N5" s="600"/>
      <c r="O5" s="600"/>
      <c r="P5" s="600"/>
      <c r="Q5" s="600"/>
      <c r="R5" s="600"/>
      <c r="S5" s="600"/>
      <c r="T5" s="600"/>
      <c r="U5" s="600"/>
      <c r="V5" s="601"/>
      <c r="W5" s="604"/>
      <c r="X5" s="605"/>
      <c r="Y5" s="590" t="s">
        <v>68</v>
      </c>
      <c r="Z5" s="591"/>
      <c r="AA5" s="349"/>
      <c r="AB5" s="682" t="str">
        <f>IF('NO 1'!G11="","",'NO 1'!G11)</f>
        <v/>
      </c>
      <c r="AC5" s="682"/>
      <c r="AD5" s="682"/>
      <c r="AE5" s="682"/>
      <c r="AF5" s="682"/>
      <c r="AG5" s="682"/>
      <c r="AH5" s="682"/>
      <c r="AI5" s="682"/>
      <c r="AJ5" s="682"/>
      <c r="AK5" s="682"/>
      <c r="AL5" s="682"/>
      <c r="AM5" s="682"/>
      <c r="AN5" s="682"/>
      <c r="AO5" s="682"/>
      <c r="AP5" s="682"/>
      <c r="AQ5" s="682"/>
      <c r="AR5" s="682"/>
      <c r="AS5" s="682"/>
      <c r="AT5" s="682"/>
      <c r="AU5" s="682"/>
      <c r="AV5" s="683"/>
      <c r="AW5" s="90"/>
      <c r="AY5" s="680"/>
      <c r="AZ5" s="680"/>
      <c r="BA5" s="680"/>
      <c r="BB5" s="680"/>
      <c r="BH5" s="448"/>
      <c r="BI5" s="448"/>
      <c r="CA5" s="628"/>
      <c r="CB5" s="629"/>
      <c r="CC5" s="629"/>
      <c r="CD5" s="629"/>
      <c r="CE5" s="629"/>
      <c r="CF5" s="629"/>
      <c r="CG5" s="630"/>
      <c r="CH5" s="87"/>
      <c r="CI5" s="600"/>
      <c r="CJ5" s="600"/>
      <c r="CK5" s="600"/>
      <c r="CL5" s="600"/>
      <c r="CM5" s="600"/>
      <c r="CN5" s="600"/>
      <c r="CO5" s="600"/>
      <c r="CP5" s="600"/>
      <c r="CQ5" s="600"/>
      <c r="CR5" s="600"/>
      <c r="CS5" s="600"/>
      <c r="CT5" s="600"/>
      <c r="CU5" s="600"/>
      <c r="CV5" s="601"/>
      <c r="CW5" s="604"/>
      <c r="CX5" s="605"/>
      <c r="CY5" s="590" t="s">
        <v>68</v>
      </c>
      <c r="CZ5" s="591"/>
      <c r="DA5" s="88"/>
      <c r="DB5" s="577"/>
      <c r="DC5" s="577"/>
      <c r="DD5" s="577"/>
      <c r="DE5" s="577"/>
      <c r="DF5" s="577"/>
      <c r="DG5" s="577"/>
      <c r="DH5" s="577"/>
      <c r="DI5" s="577"/>
      <c r="DJ5" s="577"/>
      <c r="DK5" s="577"/>
      <c r="DL5" s="577"/>
      <c r="DM5" s="89"/>
      <c r="DN5" s="577"/>
      <c r="DO5" s="577"/>
      <c r="DP5" s="577"/>
      <c r="DQ5" s="577"/>
      <c r="DR5" s="577"/>
      <c r="DS5" s="577"/>
      <c r="DT5" s="577"/>
      <c r="DU5" s="577"/>
      <c r="DV5" s="592"/>
    </row>
    <row r="6" spans="1:126" ht="19.5" customHeight="1" x14ac:dyDescent="0.15">
      <c r="A6" s="631" t="s">
        <v>0</v>
      </c>
      <c r="B6" s="632"/>
      <c r="C6" s="632"/>
      <c r="D6" s="632"/>
      <c r="E6" s="632"/>
      <c r="F6" s="632"/>
      <c r="G6" s="633"/>
      <c r="H6" s="92"/>
      <c r="I6" s="598"/>
      <c r="J6" s="598"/>
      <c r="K6" s="598"/>
      <c r="L6" s="598"/>
      <c r="M6" s="598"/>
      <c r="N6" s="598"/>
      <c r="O6" s="598"/>
      <c r="P6" s="598"/>
      <c r="Q6" s="598"/>
      <c r="R6" s="598"/>
      <c r="S6" s="598"/>
      <c r="T6" s="598"/>
      <c r="U6" s="598"/>
      <c r="V6" s="599"/>
      <c r="W6" s="606"/>
      <c r="X6" s="607"/>
      <c r="Y6" s="575" t="s">
        <v>69</v>
      </c>
      <c r="Z6" s="576"/>
      <c r="AA6" s="93"/>
      <c r="AB6" s="610" t="str">
        <f>IF(AND('NO 1'!D11&lt;&gt;"",'NO 1'!E11&lt;&gt;""),'NO 1'!D11&amp;" "&amp;'NO 1'!E11,"")</f>
        <v/>
      </c>
      <c r="AC6" s="610"/>
      <c r="AD6" s="610"/>
      <c r="AE6" s="610"/>
      <c r="AF6" s="610"/>
      <c r="AG6" s="610"/>
      <c r="AH6" s="610"/>
      <c r="AI6" s="610"/>
      <c r="AJ6" s="610"/>
      <c r="AK6" s="610"/>
      <c r="AL6" s="610"/>
      <c r="AM6" s="94"/>
      <c r="AN6" s="610"/>
      <c r="AO6" s="610"/>
      <c r="AP6" s="610"/>
      <c r="AQ6" s="610"/>
      <c r="AR6" s="610"/>
      <c r="AS6" s="610"/>
      <c r="AT6" s="610"/>
      <c r="AU6" s="610"/>
      <c r="AV6" s="611"/>
      <c r="AW6" s="90"/>
      <c r="AY6" s="61" t="s">
        <v>296</v>
      </c>
      <c r="AZ6" s="217"/>
      <c r="BA6" s="217"/>
      <c r="CA6" s="631" t="s">
        <v>0</v>
      </c>
      <c r="CB6" s="632"/>
      <c r="CC6" s="632"/>
      <c r="CD6" s="632"/>
      <c r="CE6" s="632"/>
      <c r="CF6" s="632"/>
      <c r="CG6" s="633"/>
      <c r="CH6" s="92"/>
      <c r="CI6" s="598"/>
      <c r="CJ6" s="598"/>
      <c r="CK6" s="598"/>
      <c r="CL6" s="598"/>
      <c r="CM6" s="598"/>
      <c r="CN6" s="598"/>
      <c r="CO6" s="598"/>
      <c r="CP6" s="598"/>
      <c r="CQ6" s="598"/>
      <c r="CR6" s="598"/>
      <c r="CS6" s="598"/>
      <c r="CT6" s="598"/>
      <c r="CU6" s="598"/>
      <c r="CV6" s="599"/>
      <c r="CW6" s="606"/>
      <c r="CX6" s="607"/>
      <c r="CY6" s="575" t="s">
        <v>69</v>
      </c>
      <c r="CZ6" s="576"/>
      <c r="DA6" s="93"/>
      <c r="DB6" s="610"/>
      <c r="DC6" s="610"/>
      <c r="DD6" s="610"/>
      <c r="DE6" s="610"/>
      <c r="DF6" s="610"/>
      <c r="DG6" s="610"/>
      <c r="DH6" s="610"/>
      <c r="DI6" s="610"/>
      <c r="DJ6" s="610"/>
      <c r="DK6" s="610"/>
      <c r="DL6" s="610"/>
      <c r="DM6" s="94"/>
      <c r="DN6" s="610"/>
      <c r="DO6" s="610"/>
      <c r="DP6" s="610"/>
      <c r="DQ6" s="610"/>
      <c r="DR6" s="610"/>
      <c r="DS6" s="610"/>
      <c r="DT6" s="610"/>
      <c r="DU6" s="610"/>
      <c r="DV6" s="611"/>
    </row>
    <row r="7" spans="1:126" ht="7.5" customHeight="1" x14ac:dyDescent="0.15">
      <c r="A7" s="634"/>
      <c r="B7" s="635"/>
      <c r="C7" s="635"/>
      <c r="D7" s="635"/>
      <c r="E7" s="635"/>
      <c r="F7" s="635"/>
      <c r="G7" s="636"/>
      <c r="H7" s="92"/>
      <c r="I7" s="600"/>
      <c r="J7" s="600"/>
      <c r="K7" s="600"/>
      <c r="L7" s="600"/>
      <c r="M7" s="600"/>
      <c r="N7" s="600"/>
      <c r="O7" s="600"/>
      <c r="P7" s="600"/>
      <c r="Q7" s="600"/>
      <c r="R7" s="600"/>
      <c r="S7" s="600"/>
      <c r="T7" s="600"/>
      <c r="U7" s="600"/>
      <c r="V7" s="601"/>
      <c r="W7" s="614" t="s">
        <v>71</v>
      </c>
      <c r="X7" s="615"/>
      <c r="Y7" s="615"/>
      <c r="Z7" s="615"/>
      <c r="AA7" s="95"/>
      <c r="AB7" s="95"/>
      <c r="AC7" s="96"/>
      <c r="AD7" s="96"/>
      <c r="AE7" s="96"/>
      <c r="AF7" s="96"/>
      <c r="AG7" s="96"/>
      <c r="AH7" s="96"/>
      <c r="AI7" s="96"/>
      <c r="AJ7" s="96"/>
      <c r="AK7" s="96"/>
      <c r="AL7" s="96"/>
      <c r="AM7" s="96"/>
      <c r="AN7" s="96"/>
      <c r="AO7" s="96"/>
      <c r="AP7" s="96"/>
      <c r="AQ7" s="96"/>
      <c r="AR7" s="96"/>
      <c r="AS7" s="96"/>
      <c r="AT7" s="96"/>
      <c r="AU7" s="96"/>
      <c r="AV7" s="97"/>
      <c r="AW7" s="90"/>
      <c r="AY7" s="653"/>
      <c r="AZ7" s="219"/>
      <c r="BA7" s="219"/>
      <c r="CA7" s="634"/>
      <c r="CB7" s="635"/>
      <c r="CC7" s="635"/>
      <c r="CD7" s="635"/>
      <c r="CE7" s="635"/>
      <c r="CF7" s="635"/>
      <c r="CG7" s="636"/>
      <c r="CH7" s="92"/>
      <c r="CI7" s="600"/>
      <c r="CJ7" s="600"/>
      <c r="CK7" s="600"/>
      <c r="CL7" s="600"/>
      <c r="CM7" s="600"/>
      <c r="CN7" s="600"/>
      <c r="CO7" s="600"/>
      <c r="CP7" s="600"/>
      <c r="CQ7" s="600"/>
      <c r="CR7" s="600"/>
      <c r="CS7" s="600"/>
      <c r="CT7" s="600"/>
      <c r="CU7" s="600"/>
      <c r="CV7" s="601"/>
      <c r="CW7" s="614" t="s">
        <v>71</v>
      </c>
      <c r="CX7" s="615"/>
      <c r="CY7" s="615"/>
      <c r="CZ7" s="615"/>
      <c r="DA7" s="95"/>
      <c r="DB7" s="95"/>
      <c r="DC7" s="96"/>
      <c r="DD7" s="96"/>
      <c r="DE7" s="96"/>
      <c r="DF7" s="96"/>
      <c r="DG7" s="96"/>
      <c r="DH7" s="96"/>
      <c r="DI7" s="96"/>
      <c r="DJ7" s="96"/>
      <c r="DK7" s="96"/>
      <c r="DL7" s="96"/>
      <c r="DM7" s="96"/>
      <c r="DN7" s="96"/>
      <c r="DO7" s="96"/>
      <c r="DP7" s="96"/>
      <c r="DQ7" s="96"/>
      <c r="DR7" s="96"/>
      <c r="DS7" s="96"/>
      <c r="DT7" s="96"/>
      <c r="DU7" s="96"/>
      <c r="DV7" s="97"/>
    </row>
    <row r="8" spans="1:126" ht="13.5" customHeight="1" x14ac:dyDescent="0.15">
      <c r="A8" s="581" t="s">
        <v>72</v>
      </c>
      <c r="B8" s="582"/>
      <c r="C8" s="587" t="s">
        <v>73</v>
      </c>
      <c r="D8" s="588"/>
      <c r="E8" s="98"/>
      <c r="F8" s="589"/>
      <c r="G8" s="589"/>
      <c r="H8" s="589"/>
      <c r="I8" s="589"/>
      <c r="J8" s="589"/>
      <c r="K8" s="589"/>
      <c r="L8" s="99"/>
      <c r="M8" s="99"/>
      <c r="N8" s="99"/>
      <c r="O8" s="99"/>
      <c r="P8" s="99"/>
      <c r="Q8" s="99"/>
      <c r="R8" s="99"/>
      <c r="S8" s="99"/>
      <c r="T8" s="99"/>
      <c r="U8" s="99"/>
      <c r="V8" s="100"/>
      <c r="W8" s="616"/>
      <c r="X8" s="617"/>
      <c r="Y8" s="617"/>
      <c r="Z8" s="617"/>
      <c r="AA8" s="2"/>
      <c r="AB8" s="2"/>
      <c r="AC8" s="101"/>
      <c r="AD8" s="101"/>
      <c r="AE8" s="101"/>
      <c r="AF8" s="101"/>
      <c r="AG8" s="101"/>
      <c r="AH8" s="101"/>
      <c r="AI8" s="101"/>
      <c r="AJ8" s="101"/>
      <c r="AM8" s="101"/>
      <c r="AN8" s="101"/>
      <c r="AO8" s="101"/>
      <c r="AP8" s="101"/>
      <c r="AQ8" s="101"/>
      <c r="AR8" s="101"/>
      <c r="AS8" s="101"/>
      <c r="AT8" s="101"/>
      <c r="AU8" s="101"/>
      <c r="AV8" s="102"/>
      <c r="AW8" s="101"/>
      <c r="AY8" s="653"/>
      <c r="AZ8" s="219"/>
      <c r="BA8" s="219"/>
      <c r="CA8" s="581" t="s">
        <v>72</v>
      </c>
      <c r="CB8" s="582"/>
      <c r="CC8" s="587" t="s">
        <v>73</v>
      </c>
      <c r="CD8" s="588"/>
      <c r="CE8" s="98"/>
      <c r="CF8" s="589"/>
      <c r="CG8" s="589"/>
      <c r="CH8" s="589"/>
      <c r="CI8" s="589"/>
      <c r="CJ8" s="589"/>
      <c r="CK8" s="589"/>
      <c r="CL8" s="99"/>
      <c r="CM8" s="99"/>
      <c r="CN8" s="99"/>
      <c r="CO8" s="99"/>
      <c r="CP8" s="99"/>
      <c r="CQ8" s="99"/>
      <c r="CR8" s="99"/>
      <c r="CS8" s="99"/>
      <c r="CT8" s="99"/>
      <c r="CU8" s="99"/>
      <c r="CV8" s="100"/>
      <c r="CW8" s="616"/>
      <c r="CX8" s="617"/>
      <c r="CY8" s="617"/>
      <c r="CZ8" s="617"/>
      <c r="DA8" s="2"/>
      <c r="DB8" s="2"/>
      <c r="DC8" s="101"/>
      <c r="DD8" s="101"/>
      <c r="DE8" s="101"/>
      <c r="DF8" s="101"/>
      <c r="DG8" s="101"/>
      <c r="DH8" s="101"/>
      <c r="DI8" s="101"/>
      <c r="DJ8" s="101"/>
      <c r="DM8" s="101"/>
      <c r="DN8" s="101"/>
      <c r="DO8" s="101"/>
      <c r="DP8" s="101"/>
      <c r="DQ8" s="101"/>
      <c r="DR8" s="101"/>
      <c r="DS8" s="101"/>
      <c r="DT8" s="101"/>
      <c r="DU8" s="101"/>
      <c r="DV8" s="102"/>
    </row>
    <row r="9" spans="1:126" ht="18" customHeight="1" x14ac:dyDescent="0.15">
      <c r="A9" s="583"/>
      <c r="B9" s="584"/>
      <c r="C9" s="590" t="s">
        <v>68</v>
      </c>
      <c r="D9" s="591"/>
      <c r="E9" s="103"/>
      <c r="F9" s="577"/>
      <c r="G9" s="577"/>
      <c r="H9" s="577"/>
      <c r="I9" s="577"/>
      <c r="J9" s="577"/>
      <c r="K9" s="577"/>
      <c r="L9" s="577"/>
      <c r="M9" s="577"/>
      <c r="N9" s="577"/>
      <c r="O9" s="577"/>
      <c r="P9" s="577"/>
      <c r="Q9" s="577"/>
      <c r="R9" s="577"/>
      <c r="S9" s="577"/>
      <c r="T9" s="577"/>
      <c r="U9" s="577"/>
      <c r="V9" s="592"/>
      <c r="W9" s="616"/>
      <c r="X9" s="617"/>
      <c r="Y9" s="617"/>
      <c r="Z9" s="617"/>
      <c r="AA9" s="2"/>
      <c r="AB9" s="2"/>
      <c r="AC9" s="101"/>
      <c r="AD9" s="101"/>
      <c r="AE9" s="101"/>
      <c r="AF9" s="101"/>
      <c r="AG9" s="101"/>
      <c r="AH9" s="101"/>
      <c r="AI9" s="101"/>
      <c r="AJ9" s="101"/>
      <c r="AK9" s="101"/>
      <c r="AL9" s="101"/>
      <c r="AM9" s="101"/>
      <c r="AN9" s="101"/>
      <c r="AO9" s="101"/>
      <c r="AP9" s="101"/>
      <c r="AQ9" s="101"/>
      <c r="AR9" s="101"/>
      <c r="AS9" s="101"/>
      <c r="AT9" s="593" t="s">
        <v>75</v>
      </c>
      <c r="AU9" s="593"/>
      <c r="AV9" s="594"/>
      <c r="AW9" s="105"/>
      <c r="AY9" s="219" t="s">
        <v>259</v>
      </c>
      <c r="CA9" s="583"/>
      <c r="CB9" s="584"/>
      <c r="CC9" s="590" t="s">
        <v>68</v>
      </c>
      <c r="CD9" s="591"/>
      <c r="CE9" s="103"/>
      <c r="CF9" s="577"/>
      <c r="CG9" s="577"/>
      <c r="CH9" s="577"/>
      <c r="CI9" s="577"/>
      <c r="CJ9" s="577"/>
      <c r="CK9" s="577"/>
      <c r="CL9" s="577"/>
      <c r="CM9" s="577"/>
      <c r="CN9" s="577"/>
      <c r="CO9" s="577"/>
      <c r="CP9" s="577"/>
      <c r="CQ9" s="577"/>
      <c r="CR9" s="577"/>
      <c r="CS9" s="577"/>
      <c r="CT9" s="577"/>
      <c r="CU9" s="577"/>
      <c r="CV9" s="592"/>
      <c r="CW9" s="616"/>
      <c r="CX9" s="617"/>
      <c r="CY9" s="617"/>
      <c r="CZ9" s="617"/>
      <c r="DA9" s="2"/>
      <c r="DB9" s="2"/>
      <c r="DC9" s="101"/>
      <c r="DD9" s="101"/>
      <c r="DE9" s="101"/>
      <c r="DF9" s="101"/>
      <c r="DG9" s="101"/>
      <c r="DH9" s="101"/>
      <c r="DI9" s="101"/>
      <c r="DJ9" s="101"/>
      <c r="DK9" s="101"/>
      <c r="DL9" s="101"/>
      <c r="DM9" s="101"/>
      <c r="DN9" s="101"/>
      <c r="DO9" s="101"/>
      <c r="DP9" s="101"/>
      <c r="DQ9" s="101"/>
      <c r="DR9" s="101"/>
      <c r="DS9" s="101"/>
      <c r="DT9" s="593" t="s">
        <v>75</v>
      </c>
      <c r="DU9" s="593"/>
      <c r="DV9" s="594"/>
    </row>
    <row r="10" spans="1:126" ht="18" customHeight="1" x14ac:dyDescent="0.15">
      <c r="A10" s="585"/>
      <c r="B10" s="586"/>
      <c r="C10" s="575" t="s">
        <v>69</v>
      </c>
      <c r="D10" s="576"/>
      <c r="F10" s="577"/>
      <c r="G10" s="577"/>
      <c r="H10" s="577"/>
      <c r="I10" s="577"/>
      <c r="J10" s="577"/>
      <c r="K10" s="577"/>
      <c r="L10" s="577"/>
      <c r="M10" s="578" t="s">
        <v>77</v>
      </c>
      <c r="N10" s="578"/>
      <c r="O10" s="579"/>
      <c r="P10" s="579"/>
      <c r="Q10" s="579"/>
      <c r="R10" s="579"/>
      <c r="S10" s="579"/>
      <c r="T10" s="579"/>
      <c r="U10" s="579"/>
      <c r="V10" s="580"/>
      <c r="W10" s="107"/>
      <c r="X10" s="108"/>
      <c r="Y10" s="108"/>
      <c r="Z10" s="108"/>
      <c r="AA10" s="108"/>
      <c r="AB10" s="109"/>
      <c r="AC10" s="67"/>
      <c r="AD10" s="67"/>
      <c r="AE10" s="67"/>
      <c r="AF10" s="67"/>
      <c r="AG10" s="67"/>
      <c r="AH10" s="67"/>
      <c r="AI10" s="67"/>
      <c r="AJ10" s="67"/>
      <c r="AK10" s="67"/>
      <c r="AL10" s="67"/>
      <c r="AM10" s="67"/>
      <c r="AN10" s="67"/>
      <c r="AO10" s="67"/>
      <c r="AP10" s="67"/>
      <c r="AQ10" s="67"/>
      <c r="AR10" s="67"/>
      <c r="AS10" s="67"/>
      <c r="AT10" s="595"/>
      <c r="AU10" s="595"/>
      <c r="AV10" s="596"/>
      <c r="AW10" s="105"/>
      <c r="AX10" s="106"/>
      <c r="CA10" s="585"/>
      <c r="CB10" s="586"/>
      <c r="CC10" s="575" t="s">
        <v>69</v>
      </c>
      <c r="CD10" s="576"/>
      <c r="CF10" s="577"/>
      <c r="CG10" s="577"/>
      <c r="CH10" s="577"/>
      <c r="CI10" s="577"/>
      <c r="CJ10" s="577"/>
      <c r="CK10" s="577"/>
      <c r="CL10" s="577"/>
      <c r="CM10" s="578" t="s">
        <v>77</v>
      </c>
      <c r="CN10" s="578"/>
      <c r="CO10" s="579"/>
      <c r="CP10" s="579"/>
      <c r="CQ10" s="579"/>
      <c r="CR10" s="579"/>
      <c r="CS10" s="579"/>
      <c r="CT10" s="579"/>
      <c r="CU10" s="579"/>
      <c r="CV10" s="580"/>
      <c r="CW10" s="107"/>
      <c r="CX10" s="108"/>
      <c r="CY10" s="108"/>
      <c r="CZ10" s="108"/>
      <c r="DA10" s="108"/>
      <c r="DB10" s="109"/>
      <c r="DC10" s="67"/>
      <c r="DD10" s="67"/>
      <c r="DE10" s="67"/>
      <c r="DF10" s="67"/>
      <c r="DG10" s="67"/>
      <c r="DH10" s="67"/>
      <c r="DI10" s="67"/>
      <c r="DJ10" s="67"/>
      <c r="DK10" s="67"/>
      <c r="DL10" s="67"/>
      <c r="DM10" s="67"/>
      <c r="DN10" s="67"/>
      <c r="DO10" s="67"/>
      <c r="DP10" s="67"/>
      <c r="DQ10" s="67"/>
      <c r="DR10" s="67"/>
      <c r="DS10" s="67"/>
      <c r="DT10" s="595"/>
      <c r="DU10" s="595"/>
      <c r="DV10" s="596"/>
    </row>
    <row r="11" spans="1:126" ht="18" customHeight="1" x14ac:dyDescent="0.15">
      <c r="A11" s="560" t="s">
        <v>79</v>
      </c>
      <c r="B11" s="561"/>
      <c r="C11" s="561"/>
      <c r="D11" s="561"/>
      <c r="E11" s="561"/>
      <c r="F11" s="561"/>
      <c r="G11" s="562"/>
      <c r="H11" s="570" t="s">
        <v>80</v>
      </c>
      <c r="I11" s="571"/>
      <c r="J11" s="571"/>
      <c r="K11" s="571"/>
      <c r="L11" s="571"/>
      <c r="M11" s="571"/>
      <c r="N11" s="571"/>
      <c r="O11" s="571"/>
      <c r="P11" s="572"/>
      <c r="Q11" s="560" t="s">
        <v>15</v>
      </c>
      <c r="R11" s="561"/>
      <c r="S11" s="562"/>
      <c r="T11" s="560" t="s">
        <v>81</v>
      </c>
      <c r="U11" s="561"/>
      <c r="V11" s="561"/>
      <c r="W11" s="561"/>
      <c r="X11" s="561"/>
      <c r="Y11" s="561"/>
      <c r="Z11" s="561"/>
      <c r="AA11" s="561"/>
      <c r="AB11" s="561"/>
      <c r="AC11" s="561"/>
      <c r="AD11" s="561"/>
      <c r="AE11" s="561"/>
      <c r="AF11" s="561"/>
      <c r="AG11" s="561"/>
      <c r="AH11" s="561"/>
      <c r="AI11" s="561"/>
      <c r="AJ11" s="561"/>
      <c r="AK11" s="561"/>
      <c r="AL11" s="561"/>
      <c r="AM11" s="561"/>
      <c r="AN11" s="562"/>
      <c r="AO11" s="570" t="s">
        <v>82</v>
      </c>
      <c r="AP11" s="571"/>
      <c r="AQ11" s="571"/>
      <c r="AR11" s="571"/>
      <c r="AS11" s="571"/>
      <c r="AT11" s="571"/>
      <c r="AU11" s="571"/>
      <c r="AV11" s="572"/>
      <c r="AW11" s="105"/>
      <c r="AX11" s="72" t="s">
        <v>55</v>
      </c>
      <c r="AY11" s="61" t="s">
        <v>258</v>
      </c>
      <c r="CA11" s="560" t="s">
        <v>79</v>
      </c>
      <c r="CB11" s="561"/>
      <c r="CC11" s="561"/>
      <c r="CD11" s="561"/>
      <c r="CE11" s="561"/>
      <c r="CF11" s="561"/>
      <c r="CG11" s="562"/>
      <c r="CH11" s="570" t="s">
        <v>80</v>
      </c>
      <c r="CI11" s="571"/>
      <c r="CJ11" s="571"/>
      <c r="CK11" s="571"/>
      <c r="CL11" s="571"/>
      <c r="CM11" s="571"/>
      <c r="CN11" s="571"/>
      <c r="CO11" s="571"/>
      <c r="CP11" s="572"/>
      <c r="CQ11" s="560" t="s">
        <v>15</v>
      </c>
      <c r="CR11" s="561"/>
      <c r="CS11" s="562"/>
      <c r="CT11" s="560" t="s">
        <v>81</v>
      </c>
      <c r="CU11" s="561"/>
      <c r="CV11" s="561"/>
      <c r="CW11" s="561"/>
      <c r="CX11" s="561"/>
      <c r="CY11" s="561"/>
      <c r="CZ11" s="561"/>
      <c r="DA11" s="561"/>
      <c r="DB11" s="561"/>
      <c r="DC11" s="561"/>
      <c r="DD11" s="561"/>
      <c r="DE11" s="561"/>
      <c r="DF11" s="561"/>
      <c r="DG11" s="561"/>
      <c r="DH11" s="561"/>
      <c r="DI11" s="561"/>
      <c r="DJ11" s="561"/>
      <c r="DK11" s="561"/>
      <c r="DL11" s="561"/>
      <c r="DM11" s="561"/>
      <c r="DN11" s="562"/>
      <c r="DO11" s="570" t="s">
        <v>82</v>
      </c>
      <c r="DP11" s="571"/>
      <c r="DQ11" s="571"/>
      <c r="DR11" s="571"/>
      <c r="DS11" s="571"/>
      <c r="DT11" s="571"/>
      <c r="DU11" s="571"/>
      <c r="DV11" s="572"/>
    </row>
    <row r="12" spans="1:126" ht="21" customHeight="1" x14ac:dyDescent="0.15">
      <c r="A12" s="563" t="s">
        <v>84</v>
      </c>
      <c r="B12" s="563"/>
      <c r="C12" s="563"/>
      <c r="D12" s="563"/>
      <c r="E12" s="564" t="s">
        <v>85</v>
      </c>
      <c r="F12" s="564"/>
      <c r="G12" s="564"/>
      <c r="H12" s="111"/>
      <c r="I12" s="565" t="str">
        <f>IF($BA$19&lt;&gt;"",$CI$12,"")</f>
        <v/>
      </c>
      <c r="J12" s="565"/>
      <c r="K12" s="565"/>
      <c r="L12" s="565"/>
      <c r="M12" s="565"/>
      <c r="N12" s="565"/>
      <c r="O12" s="565"/>
      <c r="P12" s="566"/>
      <c r="Q12" s="567" t="str">
        <f>IF(I12&lt;&gt;"",CQ12,"")</f>
        <v/>
      </c>
      <c r="R12" s="568"/>
      <c r="S12" s="569"/>
      <c r="T12" s="574" t="str">
        <f>IF(I12&lt;&gt;"",CT12,"")</f>
        <v/>
      </c>
      <c r="U12" s="565"/>
      <c r="V12" s="565"/>
      <c r="W12" s="565"/>
      <c r="X12" s="565"/>
      <c r="Y12" s="565"/>
      <c r="Z12" s="565"/>
      <c r="AA12" s="565"/>
      <c r="AB12" s="565"/>
      <c r="AC12" s="565"/>
      <c r="AD12" s="565"/>
      <c r="AE12" s="565"/>
      <c r="AF12" s="565"/>
      <c r="AG12" s="565"/>
      <c r="AH12" s="565"/>
      <c r="AI12" s="565"/>
      <c r="AJ12" s="565"/>
      <c r="AK12" s="565"/>
      <c r="AL12" s="565"/>
      <c r="AM12" s="565"/>
      <c r="AN12" s="566"/>
      <c r="AO12" s="556" t="str">
        <f>IF(I12&lt;&gt;"",DO12,"")</f>
        <v/>
      </c>
      <c r="AP12" s="557"/>
      <c r="AQ12" s="557"/>
      <c r="AR12" s="557"/>
      <c r="AS12" s="557"/>
      <c r="AT12" s="557"/>
      <c r="AU12" s="557"/>
      <c r="AV12" s="558"/>
      <c r="AW12" s="112"/>
      <c r="AY12" s="684"/>
      <c r="AZ12" s="685"/>
      <c r="BA12" s="686"/>
      <c r="CA12" s="687" t="s">
        <v>84</v>
      </c>
      <c r="CB12" s="687"/>
      <c r="CC12" s="687"/>
      <c r="CD12" s="687"/>
      <c r="CE12" s="688" t="s">
        <v>85</v>
      </c>
      <c r="CF12" s="688"/>
      <c r="CG12" s="688"/>
      <c r="CH12" s="111"/>
      <c r="CI12" s="565" t="str">
        <f>IF('NO 1'!BI14="","",'NO 1'!BI14)</f>
        <v/>
      </c>
      <c r="CJ12" s="565"/>
      <c r="CK12" s="565"/>
      <c r="CL12" s="565"/>
      <c r="CM12" s="565"/>
      <c r="CN12" s="565"/>
      <c r="CO12" s="565"/>
      <c r="CP12" s="566"/>
      <c r="CQ12" s="567" t="str">
        <f ca="1">IF(AND('NO 1'!$H$3&lt;&gt;"",'NO 1'!$D$15&lt;&gt;""),'NO 1'!$H$3-'NO 1'!$D$15,"")</f>
        <v/>
      </c>
      <c r="CR12" s="568"/>
      <c r="CS12" s="569"/>
      <c r="CT12" s="574" t="str">
        <f>IF('NO 1'!$G$14="","",'NO 1'!$G$14)</f>
        <v/>
      </c>
      <c r="CU12" s="565"/>
      <c r="CV12" s="565"/>
      <c r="CW12" s="565"/>
      <c r="CX12" s="565"/>
      <c r="CY12" s="565"/>
      <c r="CZ12" s="565"/>
      <c r="DA12" s="565"/>
      <c r="DB12" s="565"/>
      <c r="DC12" s="565"/>
      <c r="DD12" s="565"/>
      <c r="DE12" s="565"/>
      <c r="DF12" s="565"/>
      <c r="DG12" s="565"/>
      <c r="DH12" s="565"/>
      <c r="DI12" s="565"/>
      <c r="DJ12" s="565"/>
      <c r="DK12" s="565"/>
      <c r="DL12" s="565"/>
      <c r="DM12" s="565"/>
      <c r="DN12" s="566"/>
      <c r="DO12" s="556" t="str">
        <f>IF(AND('NO 1'!$H$15&lt;&gt;"",'NO 1'!$J$15&lt;&gt;"",'NO 1'!$L$15&lt;&gt;""),'NO 1'!$H$15&amp;"-"&amp;'NO 1'!$J$15&amp;"-"&amp;'NO 1'!$L$15,"")</f>
        <v/>
      </c>
      <c r="DP12" s="557"/>
      <c r="DQ12" s="557"/>
      <c r="DR12" s="557"/>
      <c r="DS12" s="557"/>
      <c r="DT12" s="557"/>
      <c r="DU12" s="557"/>
      <c r="DV12" s="558"/>
    </row>
    <row r="13" spans="1:126" ht="21" customHeight="1" x14ac:dyDescent="0.15">
      <c r="A13" s="551" t="s">
        <v>87</v>
      </c>
      <c r="B13" s="551"/>
      <c r="C13" s="551"/>
      <c r="D13" s="551"/>
      <c r="E13" s="551" t="s">
        <v>88</v>
      </c>
      <c r="F13" s="551"/>
      <c r="G13" s="551"/>
      <c r="H13" s="113"/>
      <c r="I13" s="552" t="str">
        <f>IF($BA$21&lt;&gt;"",$CI$13,"")</f>
        <v/>
      </c>
      <c r="J13" s="552"/>
      <c r="K13" s="552"/>
      <c r="L13" s="552"/>
      <c r="M13" s="552"/>
      <c r="N13" s="552"/>
      <c r="O13" s="552"/>
      <c r="P13" s="553"/>
      <c r="Q13" s="554" t="str">
        <f>IF(I13&lt;&gt;"",CQ13,"")</f>
        <v/>
      </c>
      <c r="R13" s="554"/>
      <c r="S13" s="554"/>
      <c r="T13" s="555" t="str">
        <f>IF(I13&lt;&gt;"",CT13,"")</f>
        <v/>
      </c>
      <c r="U13" s="552"/>
      <c r="V13" s="552"/>
      <c r="W13" s="552"/>
      <c r="X13" s="552"/>
      <c r="Y13" s="552"/>
      <c r="Z13" s="552"/>
      <c r="AA13" s="552"/>
      <c r="AB13" s="552"/>
      <c r="AC13" s="552"/>
      <c r="AD13" s="552"/>
      <c r="AE13" s="552"/>
      <c r="AF13" s="552"/>
      <c r="AG13" s="552"/>
      <c r="AH13" s="552"/>
      <c r="AI13" s="552"/>
      <c r="AJ13" s="552"/>
      <c r="AK13" s="552"/>
      <c r="AL13" s="552"/>
      <c r="AM13" s="552"/>
      <c r="AN13" s="553"/>
      <c r="AO13" s="556" t="str">
        <f>IF(I13&lt;&gt;"",DO13,"")</f>
        <v/>
      </c>
      <c r="AP13" s="557"/>
      <c r="AQ13" s="557"/>
      <c r="AR13" s="557"/>
      <c r="AS13" s="557"/>
      <c r="AT13" s="557"/>
      <c r="AU13" s="557"/>
      <c r="AV13" s="558"/>
      <c r="AW13" s="114"/>
      <c r="CA13" s="688" t="s">
        <v>87</v>
      </c>
      <c r="CB13" s="688"/>
      <c r="CC13" s="688"/>
      <c r="CD13" s="688"/>
      <c r="CE13" s="688" t="s">
        <v>88</v>
      </c>
      <c r="CF13" s="688"/>
      <c r="CG13" s="688"/>
      <c r="CH13" s="113"/>
      <c r="CI13" s="552" t="str">
        <f>IF('NO 1'!BI17="","",'NO 1'!BI17)</f>
        <v/>
      </c>
      <c r="CJ13" s="552"/>
      <c r="CK13" s="552"/>
      <c r="CL13" s="552"/>
      <c r="CM13" s="552"/>
      <c r="CN13" s="552"/>
      <c r="CO13" s="552"/>
      <c r="CP13" s="553"/>
      <c r="CQ13" s="554" t="str">
        <f ca="1">IF(AND('NO 1'!$H$3&lt;&gt;"",'NO 1'!$D$18&lt;&gt;""),'NO 1'!$H$3-'NO 1'!$D$18,"")</f>
        <v/>
      </c>
      <c r="CR13" s="554"/>
      <c r="CS13" s="554"/>
      <c r="CT13" s="555" t="str">
        <f>IF('NO 1'!$G$17="","",'NO 1'!$G$17)</f>
        <v/>
      </c>
      <c r="CU13" s="552"/>
      <c r="CV13" s="552"/>
      <c r="CW13" s="552"/>
      <c r="CX13" s="552"/>
      <c r="CY13" s="552"/>
      <c r="CZ13" s="552"/>
      <c r="DA13" s="552"/>
      <c r="DB13" s="552"/>
      <c r="DC13" s="552"/>
      <c r="DD13" s="552"/>
      <c r="DE13" s="552"/>
      <c r="DF13" s="552"/>
      <c r="DG13" s="552"/>
      <c r="DH13" s="552"/>
      <c r="DI13" s="552"/>
      <c r="DJ13" s="552"/>
      <c r="DK13" s="552"/>
      <c r="DL13" s="552"/>
      <c r="DM13" s="552"/>
      <c r="DN13" s="553"/>
      <c r="DO13" s="556" t="str">
        <f>IF(AND('NO 1'!$H$18&lt;&gt;"",'NO 1'!$J$18&lt;&gt;"",'NO 1'!$L$18&lt;&gt;""),'NO 1'!$H$18&amp;"-"&amp;'NO 1'!$J$18&amp;"-"&amp;'NO 1'!$L$18,"")</f>
        <v/>
      </c>
      <c r="DP13" s="557"/>
      <c r="DQ13" s="557"/>
      <c r="DR13" s="557"/>
      <c r="DS13" s="557"/>
      <c r="DT13" s="557"/>
      <c r="DU13" s="557"/>
      <c r="DV13" s="558"/>
    </row>
    <row r="14" spans="1:126" ht="21" customHeight="1" x14ac:dyDescent="0.15">
      <c r="A14" s="542" t="s">
        <v>87</v>
      </c>
      <c r="B14" s="542"/>
      <c r="C14" s="542"/>
      <c r="D14" s="542"/>
      <c r="E14" s="542" t="s">
        <v>90</v>
      </c>
      <c r="F14" s="542"/>
      <c r="G14" s="542"/>
      <c r="H14" s="115"/>
      <c r="I14" s="543" t="str">
        <f>IF($BA$23&lt;&gt;"",$CI$14,"")</f>
        <v/>
      </c>
      <c r="J14" s="543"/>
      <c r="K14" s="543"/>
      <c r="L14" s="543"/>
      <c r="M14" s="543"/>
      <c r="N14" s="543"/>
      <c r="O14" s="543"/>
      <c r="P14" s="544"/>
      <c r="Q14" s="545" t="str">
        <f>IF(I14&lt;&gt;"",CQ14,"")</f>
        <v/>
      </c>
      <c r="R14" s="545"/>
      <c r="S14" s="545"/>
      <c r="T14" s="546" t="str">
        <f>IF(I14&lt;&gt;"",CT14,"")</f>
        <v/>
      </c>
      <c r="U14" s="543"/>
      <c r="V14" s="543"/>
      <c r="W14" s="543"/>
      <c r="X14" s="543"/>
      <c r="Y14" s="543"/>
      <c r="Z14" s="543"/>
      <c r="AA14" s="543"/>
      <c r="AB14" s="543"/>
      <c r="AC14" s="543"/>
      <c r="AD14" s="543"/>
      <c r="AE14" s="543"/>
      <c r="AF14" s="543"/>
      <c r="AG14" s="543"/>
      <c r="AH14" s="543"/>
      <c r="AI14" s="543"/>
      <c r="AJ14" s="543"/>
      <c r="AK14" s="543"/>
      <c r="AL14" s="543"/>
      <c r="AM14" s="543"/>
      <c r="AN14" s="544"/>
      <c r="AO14" s="547" t="str">
        <f>IF(I14&lt;&gt;"",DO14,"")</f>
        <v/>
      </c>
      <c r="AP14" s="548"/>
      <c r="AQ14" s="548"/>
      <c r="AR14" s="548"/>
      <c r="AS14" s="548"/>
      <c r="AT14" s="548"/>
      <c r="AU14" s="548"/>
      <c r="AV14" s="549"/>
      <c r="AW14" s="116"/>
      <c r="AX14" s="72" t="s">
        <v>261</v>
      </c>
      <c r="AY14" s="61" t="s">
        <v>440</v>
      </c>
      <c r="CA14" s="688" t="s">
        <v>87</v>
      </c>
      <c r="CB14" s="688"/>
      <c r="CC14" s="688"/>
      <c r="CD14" s="688"/>
      <c r="CE14" s="688" t="s">
        <v>90</v>
      </c>
      <c r="CF14" s="688"/>
      <c r="CG14" s="688"/>
      <c r="CH14" s="115"/>
      <c r="CI14" s="543" t="str">
        <f>IF('NO 1'!BI20="","",'NO 1'!BI20)</f>
        <v/>
      </c>
      <c r="CJ14" s="543"/>
      <c r="CK14" s="543"/>
      <c r="CL14" s="543"/>
      <c r="CM14" s="543"/>
      <c r="CN14" s="543"/>
      <c r="CO14" s="543"/>
      <c r="CP14" s="544"/>
      <c r="CQ14" s="545" t="str">
        <f ca="1">IF(AND('NO 1'!$H$3&lt;&gt;"",'NO 1'!$D$21&lt;&gt;""),'NO 1'!$H$3-'NO 1'!$D$21,"")</f>
        <v/>
      </c>
      <c r="CR14" s="545"/>
      <c r="CS14" s="545"/>
      <c r="CT14" s="546" t="str">
        <f>IF('NO 1'!$G$20="","",'NO 1'!$G$20)</f>
        <v/>
      </c>
      <c r="CU14" s="543"/>
      <c r="CV14" s="543"/>
      <c r="CW14" s="543"/>
      <c r="CX14" s="543"/>
      <c r="CY14" s="543"/>
      <c r="CZ14" s="543"/>
      <c r="DA14" s="543"/>
      <c r="DB14" s="543"/>
      <c r="DC14" s="543"/>
      <c r="DD14" s="543"/>
      <c r="DE14" s="543"/>
      <c r="DF14" s="543"/>
      <c r="DG14" s="543"/>
      <c r="DH14" s="543"/>
      <c r="DI14" s="543"/>
      <c r="DJ14" s="543"/>
      <c r="DK14" s="543"/>
      <c r="DL14" s="543"/>
      <c r="DM14" s="543"/>
      <c r="DN14" s="544"/>
      <c r="DO14" s="547" t="str">
        <f>IF(AND('NO 1'!$H$21&lt;&gt;"",'NO 1'!$J$21&lt;&gt;"",'NO 1'!$L$21&lt;&gt;""),'NO 1'!$H$21&amp;"-"&amp;'NO 1'!$J$21&amp;"-"&amp;'NO 1'!$L$21,"")</f>
        <v/>
      </c>
      <c r="DP14" s="548"/>
      <c r="DQ14" s="548"/>
      <c r="DR14" s="548"/>
      <c r="DS14" s="548"/>
      <c r="DT14" s="548"/>
      <c r="DU14" s="548"/>
      <c r="DV14" s="549"/>
    </row>
    <row r="15" spans="1:126" ht="34.5" customHeight="1" x14ac:dyDescent="0.15">
      <c r="A15" s="117"/>
      <c r="B15" s="117"/>
      <c r="C15" s="117"/>
      <c r="D15" s="117"/>
      <c r="E15" s="117"/>
      <c r="F15" s="117"/>
      <c r="H15" s="118"/>
      <c r="I15" s="118"/>
      <c r="J15" s="118"/>
      <c r="K15" s="118"/>
      <c r="L15" s="118"/>
      <c r="M15" s="118"/>
      <c r="N15" s="540" t="s">
        <v>92</v>
      </c>
      <c r="O15" s="540"/>
      <c r="P15" s="540"/>
      <c r="Q15" s="540"/>
      <c r="R15" s="540"/>
      <c r="S15" s="540"/>
      <c r="T15" s="540"/>
      <c r="U15" s="540"/>
      <c r="V15" s="540"/>
      <c r="W15" s="540"/>
      <c r="X15" s="540"/>
      <c r="Y15" s="540"/>
      <c r="Z15" s="540"/>
      <c r="AA15" s="540"/>
      <c r="AB15" s="540"/>
      <c r="AC15" s="540"/>
      <c r="AD15" s="540"/>
      <c r="AE15" s="540"/>
      <c r="AF15" s="671"/>
      <c r="AG15" s="671"/>
      <c r="AH15" s="671"/>
      <c r="AI15" s="671"/>
      <c r="AJ15" s="118"/>
      <c r="AK15" s="118"/>
      <c r="AL15" s="118"/>
      <c r="AM15" s="118"/>
      <c r="AN15" s="118"/>
      <c r="AO15" s="118"/>
      <c r="AP15" s="118"/>
      <c r="AQ15" s="117"/>
      <c r="AR15" s="117"/>
      <c r="AS15" s="117"/>
      <c r="AT15" s="117"/>
      <c r="AU15" s="117"/>
      <c r="AV15" s="117"/>
      <c r="AW15" s="117"/>
      <c r="AX15" s="72" t="s">
        <v>297</v>
      </c>
      <c r="AY15" s="61" t="s">
        <v>262</v>
      </c>
      <c r="CA15" s="117"/>
      <c r="CB15" s="117"/>
      <c r="CC15" s="117"/>
      <c r="CD15" s="117"/>
      <c r="CE15" s="117"/>
      <c r="CF15" s="117"/>
      <c r="CH15" s="118"/>
      <c r="CI15" s="118"/>
      <c r="CJ15" s="118"/>
      <c r="CK15" s="118"/>
      <c r="CL15" s="118"/>
      <c r="CM15" s="118"/>
      <c r="CN15" s="540" t="s">
        <v>92</v>
      </c>
      <c r="CO15" s="540"/>
      <c r="CP15" s="540"/>
      <c r="CQ15" s="540"/>
      <c r="CR15" s="540"/>
      <c r="CS15" s="540"/>
      <c r="CT15" s="540"/>
      <c r="CU15" s="540"/>
      <c r="CV15" s="540"/>
      <c r="CW15" s="540"/>
      <c r="CX15" s="540"/>
      <c r="CY15" s="540"/>
      <c r="CZ15" s="540"/>
      <c r="DA15" s="540"/>
      <c r="DB15" s="540"/>
      <c r="DC15" s="540"/>
      <c r="DD15" s="540"/>
      <c r="DE15" s="540"/>
      <c r="DF15" s="540"/>
      <c r="DG15" s="540"/>
      <c r="DH15" s="540"/>
      <c r="DI15" s="540"/>
      <c r="DJ15" s="118"/>
      <c r="DK15" s="118"/>
      <c r="DL15" s="118"/>
      <c r="DM15" s="118"/>
      <c r="DN15" s="118"/>
      <c r="DO15" s="118"/>
      <c r="DP15" s="118"/>
      <c r="DQ15" s="117"/>
      <c r="DR15" s="117"/>
      <c r="DS15" s="117"/>
      <c r="DT15" s="117"/>
      <c r="DU15" s="117"/>
      <c r="DV15" s="117"/>
    </row>
    <row r="16" spans="1:126" ht="9.75" customHeight="1" x14ac:dyDescent="0.15">
      <c r="A16" s="519" t="s">
        <v>139</v>
      </c>
      <c r="B16" s="520"/>
      <c r="C16" s="519" t="s">
        <v>53</v>
      </c>
      <c r="D16" s="520"/>
      <c r="E16" s="523"/>
      <c r="F16" s="519" t="s">
        <v>95</v>
      </c>
      <c r="G16" s="520"/>
      <c r="H16" s="523"/>
      <c r="I16" s="525"/>
      <c r="J16" s="514" t="s">
        <v>96</v>
      </c>
      <c r="K16" s="514"/>
      <c r="L16" s="514"/>
      <c r="M16" s="514"/>
      <c r="N16" s="514"/>
      <c r="O16" s="514"/>
      <c r="P16" s="514"/>
      <c r="Q16" s="514"/>
      <c r="R16" s="514"/>
      <c r="S16" s="527"/>
      <c r="T16" s="513" t="s">
        <v>97</v>
      </c>
      <c r="U16" s="514"/>
      <c r="V16" s="514"/>
      <c r="W16" s="513" t="s">
        <v>98</v>
      </c>
      <c r="X16" s="514"/>
      <c r="Y16" s="517"/>
      <c r="Z16" s="513" t="s">
        <v>99</v>
      </c>
      <c r="AA16" s="514"/>
      <c r="AB16" s="517"/>
      <c r="AC16" s="539" t="s">
        <v>28</v>
      </c>
      <c r="AD16" s="539"/>
      <c r="AE16" s="539"/>
      <c r="AF16" s="530" t="s">
        <v>100</v>
      </c>
      <c r="AG16" s="531"/>
      <c r="AH16" s="531"/>
      <c r="AI16" s="531"/>
      <c r="AJ16" s="531"/>
      <c r="AK16" s="531"/>
      <c r="AL16" s="531"/>
      <c r="AM16" s="531"/>
      <c r="AN16" s="532"/>
      <c r="AO16" s="513" t="s">
        <v>102</v>
      </c>
      <c r="AP16" s="514"/>
      <c r="AQ16" s="514"/>
      <c r="AR16" s="514"/>
      <c r="AS16" s="514"/>
      <c r="AT16" s="514"/>
      <c r="AU16" s="514"/>
      <c r="AV16" s="517"/>
      <c r="AW16" s="103"/>
      <c r="AY16" s="673" t="s">
        <v>263</v>
      </c>
      <c r="AZ16" s="673"/>
      <c r="BA16" s="673"/>
      <c r="BB16" s="673"/>
      <c r="CA16" s="519" t="s">
        <v>139</v>
      </c>
      <c r="CB16" s="520"/>
      <c r="CC16" s="519" t="s">
        <v>53</v>
      </c>
      <c r="CD16" s="520"/>
      <c r="CE16" s="523"/>
      <c r="CF16" s="519" t="s">
        <v>95</v>
      </c>
      <c r="CG16" s="520"/>
      <c r="CH16" s="523"/>
      <c r="CI16" s="525"/>
      <c r="CJ16" s="514" t="s">
        <v>96</v>
      </c>
      <c r="CK16" s="514"/>
      <c r="CL16" s="514"/>
      <c r="CM16" s="514"/>
      <c r="CN16" s="514"/>
      <c r="CO16" s="514"/>
      <c r="CP16" s="514"/>
      <c r="CQ16" s="514"/>
      <c r="CR16" s="514"/>
      <c r="CS16" s="527"/>
      <c r="CT16" s="513" t="s">
        <v>97</v>
      </c>
      <c r="CU16" s="514"/>
      <c r="CV16" s="514"/>
      <c r="CW16" s="513" t="s">
        <v>98</v>
      </c>
      <c r="CX16" s="514"/>
      <c r="CY16" s="517"/>
      <c r="CZ16" s="513" t="s">
        <v>99</v>
      </c>
      <c r="DA16" s="514"/>
      <c r="DB16" s="517"/>
      <c r="DC16" s="539" t="s">
        <v>28</v>
      </c>
      <c r="DD16" s="539"/>
      <c r="DE16" s="539"/>
      <c r="DF16" s="531" t="s">
        <v>100</v>
      </c>
      <c r="DG16" s="531"/>
      <c r="DH16" s="531"/>
      <c r="DI16" s="531"/>
      <c r="DJ16" s="531"/>
      <c r="DK16" s="531"/>
      <c r="DL16" s="532"/>
      <c r="DM16" s="690" t="s">
        <v>101</v>
      </c>
      <c r="DN16" s="690"/>
      <c r="DO16" s="690"/>
      <c r="DP16" s="690" t="s">
        <v>102</v>
      </c>
      <c r="DQ16" s="690"/>
      <c r="DR16" s="690"/>
      <c r="DS16" s="690"/>
      <c r="DT16" s="690"/>
      <c r="DU16" s="690"/>
      <c r="DV16" s="690"/>
    </row>
    <row r="17" spans="1:126" ht="9.75" customHeight="1" x14ac:dyDescent="0.15">
      <c r="A17" s="521"/>
      <c r="B17" s="522"/>
      <c r="C17" s="521"/>
      <c r="D17" s="522"/>
      <c r="E17" s="524"/>
      <c r="F17" s="521"/>
      <c r="G17" s="522"/>
      <c r="H17" s="524"/>
      <c r="I17" s="526"/>
      <c r="J17" s="516"/>
      <c r="K17" s="516"/>
      <c r="L17" s="516"/>
      <c r="M17" s="516"/>
      <c r="N17" s="516"/>
      <c r="O17" s="516"/>
      <c r="P17" s="516"/>
      <c r="Q17" s="516"/>
      <c r="R17" s="516"/>
      <c r="S17" s="528"/>
      <c r="T17" s="515"/>
      <c r="U17" s="516"/>
      <c r="V17" s="516"/>
      <c r="W17" s="515"/>
      <c r="X17" s="516"/>
      <c r="Y17" s="518"/>
      <c r="Z17" s="515"/>
      <c r="AA17" s="516"/>
      <c r="AB17" s="518"/>
      <c r="AC17" s="529" t="s">
        <v>103</v>
      </c>
      <c r="AD17" s="529"/>
      <c r="AE17" s="529"/>
      <c r="AF17" s="533"/>
      <c r="AG17" s="534"/>
      <c r="AH17" s="534"/>
      <c r="AI17" s="534"/>
      <c r="AJ17" s="534"/>
      <c r="AK17" s="534"/>
      <c r="AL17" s="534"/>
      <c r="AM17" s="534"/>
      <c r="AN17" s="535"/>
      <c r="AO17" s="515"/>
      <c r="AP17" s="516"/>
      <c r="AQ17" s="516"/>
      <c r="AR17" s="516"/>
      <c r="AS17" s="516"/>
      <c r="AT17" s="516"/>
      <c r="AU17" s="516"/>
      <c r="AV17" s="518"/>
      <c r="AW17" s="103"/>
      <c r="AY17" s="673"/>
      <c r="AZ17" s="673"/>
      <c r="BA17" s="673"/>
      <c r="BB17" s="673"/>
      <c r="CA17" s="521"/>
      <c r="CB17" s="522"/>
      <c r="CC17" s="521"/>
      <c r="CD17" s="522"/>
      <c r="CE17" s="524"/>
      <c r="CF17" s="521"/>
      <c r="CG17" s="522"/>
      <c r="CH17" s="524"/>
      <c r="CI17" s="526"/>
      <c r="CJ17" s="516"/>
      <c r="CK17" s="516"/>
      <c r="CL17" s="516"/>
      <c r="CM17" s="516"/>
      <c r="CN17" s="516"/>
      <c r="CO17" s="516"/>
      <c r="CP17" s="516"/>
      <c r="CQ17" s="516"/>
      <c r="CR17" s="516"/>
      <c r="CS17" s="528"/>
      <c r="CT17" s="515"/>
      <c r="CU17" s="516"/>
      <c r="CV17" s="516"/>
      <c r="CW17" s="515"/>
      <c r="CX17" s="516"/>
      <c r="CY17" s="518"/>
      <c r="CZ17" s="515"/>
      <c r="DA17" s="516"/>
      <c r="DB17" s="518"/>
      <c r="DC17" s="529" t="s">
        <v>103</v>
      </c>
      <c r="DD17" s="529"/>
      <c r="DE17" s="529"/>
      <c r="DF17" s="534"/>
      <c r="DG17" s="534"/>
      <c r="DH17" s="534"/>
      <c r="DI17" s="534"/>
      <c r="DJ17" s="534"/>
      <c r="DK17" s="534"/>
      <c r="DL17" s="535"/>
      <c r="DM17" s="690"/>
      <c r="DN17" s="690"/>
      <c r="DO17" s="690"/>
      <c r="DP17" s="690"/>
      <c r="DQ17" s="690"/>
      <c r="DR17" s="690"/>
      <c r="DS17" s="690"/>
      <c r="DT17" s="690"/>
      <c r="DU17" s="690"/>
      <c r="DV17" s="690"/>
    </row>
    <row r="18" spans="1:126" ht="23.25" customHeight="1" x14ac:dyDescent="0.15">
      <c r="A18" s="509">
        <v>1</v>
      </c>
      <c r="B18" s="509"/>
      <c r="C18" s="668" t="str">
        <f>IF($BA$25="","",INDEX(変更,MATCH($BA$25,変更ＮＯ,0),5))</f>
        <v/>
      </c>
      <c r="D18" s="668"/>
      <c r="E18" s="668"/>
      <c r="F18" s="669" t="str">
        <f>IF($BA$25="","",INDEX(変更,MATCH($BA$25,変更ＮＯ,0),4))</f>
        <v/>
      </c>
      <c r="G18" s="669"/>
      <c r="H18" s="669"/>
      <c r="I18" s="188"/>
      <c r="J18" s="651" t="str">
        <f>IF($BA$25="","",INDEX(変更,MATCH($BA$25,変更ＮＯ,0),3))</f>
        <v/>
      </c>
      <c r="K18" s="651"/>
      <c r="L18" s="651"/>
      <c r="M18" s="651"/>
      <c r="N18" s="651"/>
      <c r="O18" s="651"/>
      <c r="P18" s="651"/>
      <c r="Q18" s="651"/>
      <c r="R18" s="651"/>
      <c r="S18" s="652"/>
      <c r="T18" s="668" t="str">
        <f>IF($BA$25="","",INDEX(変更,MATCH($BA$25,変更ＮＯ,0),2))</f>
        <v/>
      </c>
      <c r="U18" s="668"/>
      <c r="V18" s="668"/>
      <c r="W18" s="670" t="str">
        <f>IF($BA$25="","",INDEX(変更,MATCH($BA$25,変更ＮＯ,0),12))</f>
        <v/>
      </c>
      <c r="X18" s="670"/>
      <c r="Y18" s="670"/>
      <c r="Z18" s="509" t="str">
        <f>IF($BA$25="","",INDEX(変更,MATCH($BA$25,変更ＮＯ,0),13))</f>
        <v/>
      </c>
      <c r="AA18" s="509"/>
      <c r="AB18" s="509"/>
      <c r="AC18" s="509" t="str">
        <f>IF($BA$25="","",INDEX(変更,MATCH($BA$25,変更ＮＯ,0),14))</f>
        <v/>
      </c>
      <c r="AD18" s="509"/>
      <c r="AE18" s="509"/>
      <c r="AF18" s="667" t="str">
        <f>IF($BA$25="","",INDEX(変更,MATCH($BA$25,変更ＮＯ,0),15)&amp;" "&amp;INDEX(変更,MATCH($BA$25,変更ＮＯ,0),16))</f>
        <v/>
      </c>
      <c r="AG18" s="667"/>
      <c r="AH18" s="667"/>
      <c r="AI18" s="667"/>
      <c r="AJ18" s="667"/>
      <c r="AK18" s="667"/>
      <c r="AL18" s="667"/>
      <c r="AM18" s="667"/>
      <c r="AN18" s="667"/>
      <c r="AO18" s="667" t="str">
        <f>IF($BA$25="","",INDEX(変更,MATCH($BA$25,変更ＮＯ,0),17)&amp;"小学校")</f>
        <v/>
      </c>
      <c r="AP18" s="667"/>
      <c r="AQ18" s="667"/>
      <c r="AR18" s="667"/>
      <c r="AS18" s="667"/>
      <c r="AT18" s="667"/>
      <c r="AU18" s="667"/>
      <c r="AV18" s="667"/>
      <c r="AW18" s="120"/>
      <c r="AY18" s="214" t="s">
        <v>264</v>
      </c>
      <c r="BE18" s="121"/>
      <c r="CA18" s="509">
        <v>1</v>
      </c>
      <c r="CB18" s="509"/>
      <c r="CC18" s="668" t="str">
        <f>IF($BA$25="","",INDEX(変更,MATCH($BA$25,変更ＮＯ,0),5))</f>
        <v/>
      </c>
      <c r="CD18" s="668"/>
      <c r="CE18" s="668"/>
      <c r="CF18" s="689" t="str">
        <f>IF($BA$25="","",INDEX(変更,MATCH($BA$25,変更ＮＯ,0),4))</f>
        <v/>
      </c>
      <c r="CG18" s="689"/>
      <c r="CH18" s="689"/>
      <c r="CI18" s="188"/>
      <c r="CJ18" s="651" t="str">
        <f>IF($BA$25="","",INDEX(変更,MATCH($BA$25,変更ＮＯ,0),3))</f>
        <v/>
      </c>
      <c r="CK18" s="651"/>
      <c r="CL18" s="651"/>
      <c r="CM18" s="651"/>
      <c r="CN18" s="651"/>
      <c r="CO18" s="651"/>
      <c r="CP18" s="651"/>
      <c r="CQ18" s="651"/>
      <c r="CR18" s="651"/>
      <c r="CS18" s="652"/>
      <c r="CT18" s="654" t="str">
        <f>IF($BA$25="","",INDEX(変更,MATCH($BA$25,変更ＮＯ,0),2))</f>
        <v/>
      </c>
      <c r="CU18" s="655"/>
      <c r="CV18" s="656"/>
      <c r="CW18" s="647" t="str">
        <f>IF($BA$25="","",INDEX(変更,MATCH($BA$25,変更ＮＯ,0),12))</f>
        <v/>
      </c>
      <c r="CX18" s="647"/>
      <c r="CY18" s="647"/>
      <c r="CZ18" s="648" t="str">
        <f>IF($BA$25="","",INDEX(変更,MATCH($BA$25,変更ＮＯ,0),13))</f>
        <v/>
      </c>
      <c r="DA18" s="649"/>
      <c r="DB18" s="650"/>
      <c r="DC18" s="638" t="str">
        <f>IF($BA$25="","",INDEX(変更,MATCH($BA$25,変更ＮＯ,0),14))</f>
        <v/>
      </c>
      <c r="DD18" s="639"/>
      <c r="DE18" s="640"/>
      <c r="DF18" s="537" t="str">
        <f>IF($BA$25="","",INDEX(変更,MATCH($BA$25,変更ＮＯ,0),15)&amp;" "&amp;INDEX(変更,MATCH($BA$25,変更ＮＯ,0),16))</f>
        <v/>
      </c>
      <c r="DG18" s="537"/>
      <c r="DH18" s="537"/>
      <c r="DI18" s="537"/>
      <c r="DJ18" s="537"/>
      <c r="DK18" s="537"/>
      <c r="DL18" s="538"/>
      <c r="DM18" s="691"/>
      <c r="DN18" s="691"/>
      <c r="DO18" s="691"/>
      <c r="DP18" s="536" t="str">
        <f>IF($BA$25="","",INDEX(変更,MATCH($BA$25,変更ＮＯ,0),17)&amp;"小学校")</f>
        <v/>
      </c>
      <c r="DQ18" s="537"/>
      <c r="DR18" s="537"/>
      <c r="DS18" s="537"/>
      <c r="DT18" s="537"/>
      <c r="DU18" s="537"/>
      <c r="DV18" s="538"/>
    </row>
    <row r="19" spans="1:126" ht="23.25" customHeight="1" x14ac:dyDescent="0.15">
      <c r="A19" s="496">
        <v>2</v>
      </c>
      <c r="B19" s="496"/>
      <c r="C19" s="664" t="str">
        <f>IF($BB$25="","",INDEX(変更,MATCH($BB$25,変更ＮＯ,0),5))</f>
        <v/>
      </c>
      <c r="D19" s="664"/>
      <c r="E19" s="664"/>
      <c r="F19" s="665" t="str">
        <f>IF($BB$25="","",INDEX(変更,MATCH($BB$25,変更ＮＯ,0),4))</f>
        <v/>
      </c>
      <c r="G19" s="665"/>
      <c r="H19" s="665"/>
      <c r="I19" s="224"/>
      <c r="J19" s="499" t="str">
        <f>IF($BB$25="","",INDEX(変更,MATCH($BB$25,変更ＮＯ,0),3))</f>
        <v/>
      </c>
      <c r="K19" s="499"/>
      <c r="L19" s="499"/>
      <c r="M19" s="499"/>
      <c r="N19" s="499"/>
      <c r="O19" s="499"/>
      <c r="P19" s="499"/>
      <c r="Q19" s="499"/>
      <c r="R19" s="499"/>
      <c r="S19" s="500"/>
      <c r="T19" s="664" t="str">
        <f>IF($BB$25="","",INDEX(変更,MATCH($BB$25,変更ＮＯ,0),2))</f>
        <v/>
      </c>
      <c r="U19" s="664"/>
      <c r="V19" s="664"/>
      <c r="W19" s="666" t="str">
        <f>IF($BB$25="","",INDEX(変更,MATCH($BB$25,変更ＮＯ,0),12))</f>
        <v/>
      </c>
      <c r="X19" s="666"/>
      <c r="Y19" s="666"/>
      <c r="Z19" s="496" t="str">
        <f>IF($BB$25="","",INDEX(変更,MATCH($BB$25,変更ＮＯ,0),13))</f>
        <v/>
      </c>
      <c r="AA19" s="496"/>
      <c r="AB19" s="496"/>
      <c r="AC19" s="496" t="str">
        <f>IF($BB$25="","",INDEX(変更,MATCH($BB$25,変更ＮＯ,0),14))</f>
        <v/>
      </c>
      <c r="AD19" s="496"/>
      <c r="AE19" s="496"/>
      <c r="AF19" s="663" t="str">
        <f>IF($BB$25="","",INDEX(変更,MATCH($BB$25,変更ＮＯ,0),15)&amp;" "&amp;INDEX(変更,MATCH($BB$25,変更ＮＯ,0),16))</f>
        <v/>
      </c>
      <c r="AG19" s="663"/>
      <c r="AH19" s="663"/>
      <c r="AI19" s="663"/>
      <c r="AJ19" s="663"/>
      <c r="AK19" s="663"/>
      <c r="AL19" s="663"/>
      <c r="AM19" s="663"/>
      <c r="AN19" s="663"/>
      <c r="AO19" s="663" t="str">
        <f>IF($BB$25="","",INDEX(変更,MATCH($BB$25,変更ＮＯ,0),17)&amp;"小学校")</f>
        <v/>
      </c>
      <c r="AP19" s="663"/>
      <c r="AQ19" s="663"/>
      <c r="AR19" s="663"/>
      <c r="AS19" s="663"/>
      <c r="AT19" s="663"/>
      <c r="AU19" s="663"/>
      <c r="AV19" s="663"/>
      <c r="AW19" s="120"/>
      <c r="BA19" s="277"/>
      <c r="BB19" s="245" t="s">
        <v>429</v>
      </c>
      <c r="BE19" s="121"/>
      <c r="CA19" s="496">
        <v>2</v>
      </c>
      <c r="CB19" s="496"/>
      <c r="CC19" s="497" t="str">
        <f>IF($BB$25="","",INDEX(変更,MATCH($BB$25,変更ＮＯ,0),5))</f>
        <v/>
      </c>
      <c r="CD19" s="497"/>
      <c r="CE19" s="497"/>
      <c r="CF19" s="692" t="str">
        <f>IF($BB$25="","",INDEX(変更,MATCH($BB$25,変更ＮＯ,0),4))</f>
        <v/>
      </c>
      <c r="CG19" s="692"/>
      <c r="CH19" s="692"/>
      <c r="CI19" s="189"/>
      <c r="CJ19" s="499" t="str">
        <f>IF($BB$25="","",INDEX(変更,MATCH($BB$25,変更ＮＯ,0),3))</f>
        <v/>
      </c>
      <c r="CK19" s="499"/>
      <c r="CL19" s="499"/>
      <c r="CM19" s="499"/>
      <c r="CN19" s="499"/>
      <c r="CO19" s="499"/>
      <c r="CP19" s="499"/>
      <c r="CQ19" s="499"/>
      <c r="CR19" s="499"/>
      <c r="CS19" s="500"/>
      <c r="CT19" s="493" t="str">
        <f>IF($BB$25="","",INDEX(変更,MATCH($BB$25,変更ＮＯ,0),2))</f>
        <v/>
      </c>
      <c r="CU19" s="494"/>
      <c r="CV19" s="495"/>
      <c r="CW19" s="501" t="str">
        <f>IF($BB$25="","",INDEX(変更,MATCH($BB$25,変更ＮＯ,0),12))</f>
        <v/>
      </c>
      <c r="CX19" s="501"/>
      <c r="CY19" s="501"/>
      <c r="CZ19" s="502" t="str">
        <f>IF($BB$25="","",INDEX(変更,MATCH($BB$25,変更ＮＯ,0),13))</f>
        <v/>
      </c>
      <c r="DA19" s="503"/>
      <c r="DB19" s="504"/>
      <c r="DC19" s="505" t="str">
        <f>IF($BB$25="","",INDEX(変更,MATCH($BB$25,変更ＮＯ,0),14))</f>
        <v/>
      </c>
      <c r="DD19" s="506"/>
      <c r="DE19" s="507"/>
      <c r="DF19" s="487" t="str">
        <f>IF($BB$25="","",INDEX(変更,MATCH($BB$25,変更ＮＯ,0),15)&amp;" "&amp;INDEX(変更,MATCH($BB$25,変更ＮＯ,0),16))</f>
        <v/>
      </c>
      <c r="DG19" s="487"/>
      <c r="DH19" s="487"/>
      <c r="DI19" s="487"/>
      <c r="DJ19" s="487"/>
      <c r="DK19" s="487"/>
      <c r="DL19" s="488"/>
      <c r="DM19" s="693"/>
      <c r="DN19" s="693"/>
      <c r="DO19" s="693"/>
      <c r="DP19" s="486" t="str">
        <f>IF($BB$25="","",INDEX(変更,MATCH($BB$25,変更ＮＯ,0),17)&amp;"小学校")</f>
        <v/>
      </c>
      <c r="DQ19" s="487"/>
      <c r="DR19" s="487"/>
      <c r="DS19" s="487"/>
      <c r="DT19" s="487"/>
      <c r="DU19" s="487"/>
      <c r="DV19" s="488"/>
    </row>
    <row r="20" spans="1:126" ht="23.25" customHeight="1" x14ac:dyDescent="0.15">
      <c r="A20" s="496">
        <v>3</v>
      </c>
      <c r="B20" s="496"/>
      <c r="C20" s="664" t="str">
        <f>IF($BC$25="","",INDEX(変更,MATCH($BC$25,変更ＮＯ,0),5))</f>
        <v/>
      </c>
      <c r="D20" s="664"/>
      <c r="E20" s="664"/>
      <c r="F20" s="665" t="str">
        <f>IF($BC$25="","",INDEX(変更,MATCH($BC$25,変更ＮＯ,0),4))</f>
        <v/>
      </c>
      <c r="G20" s="665"/>
      <c r="H20" s="665"/>
      <c r="I20" s="224"/>
      <c r="J20" s="499" t="str">
        <f>IF($BC$25="","",INDEX(変更,MATCH($BC$25,変更ＮＯ,0),3))</f>
        <v/>
      </c>
      <c r="K20" s="499"/>
      <c r="L20" s="499"/>
      <c r="M20" s="499"/>
      <c r="N20" s="499"/>
      <c r="O20" s="499"/>
      <c r="P20" s="499"/>
      <c r="Q20" s="499"/>
      <c r="R20" s="499"/>
      <c r="S20" s="500"/>
      <c r="T20" s="664" t="str">
        <f>IF($BC$25="","",INDEX(変更,MATCH($BC$25,変更ＮＯ,0),2))</f>
        <v/>
      </c>
      <c r="U20" s="664"/>
      <c r="V20" s="664"/>
      <c r="W20" s="666" t="str">
        <f>IF($BC$25="","",INDEX(変更,MATCH($BC$25,変更ＮＯ,0),12))</f>
        <v/>
      </c>
      <c r="X20" s="666"/>
      <c r="Y20" s="666"/>
      <c r="Z20" s="496" t="str">
        <f>IF($BC$25="","",INDEX(変更,MATCH($BC$25,変更ＮＯ,0),13))</f>
        <v/>
      </c>
      <c r="AA20" s="496"/>
      <c r="AB20" s="496"/>
      <c r="AC20" s="496" t="str">
        <f>IF($BC$25="","",INDEX(変更,MATCH($BC$25,変更ＮＯ,0),14))</f>
        <v/>
      </c>
      <c r="AD20" s="496"/>
      <c r="AE20" s="496"/>
      <c r="AF20" s="663" t="str">
        <f>IF($BC$25="","",INDEX(変更,MATCH($BC$25,変更ＮＯ,0),15)&amp;" "&amp;INDEX(変更,MATCH($BC$25,変更ＮＯ,0),16))</f>
        <v/>
      </c>
      <c r="AG20" s="663"/>
      <c r="AH20" s="663"/>
      <c r="AI20" s="663"/>
      <c r="AJ20" s="663"/>
      <c r="AK20" s="663"/>
      <c r="AL20" s="663"/>
      <c r="AM20" s="663"/>
      <c r="AN20" s="663"/>
      <c r="AO20" s="663" t="str">
        <f>IF($BC$25="","",INDEX(変更,MATCH($BC$25,変更ＮＯ,0),17)&amp;"小学校")</f>
        <v/>
      </c>
      <c r="AP20" s="663"/>
      <c r="AQ20" s="663"/>
      <c r="AR20" s="663"/>
      <c r="AS20" s="663"/>
      <c r="AT20" s="663"/>
      <c r="AU20" s="663"/>
      <c r="AV20" s="663"/>
      <c r="AW20" s="120"/>
      <c r="AY20" s="214" t="s">
        <v>267</v>
      </c>
      <c r="BE20" s="121"/>
      <c r="CA20" s="496">
        <v>3</v>
      </c>
      <c r="CB20" s="496"/>
      <c r="CC20" s="497" t="str">
        <f>IF($BC$25="","",INDEX(変更,MATCH($BC$25,変更ＮＯ,0),5))</f>
        <v/>
      </c>
      <c r="CD20" s="497"/>
      <c r="CE20" s="497"/>
      <c r="CF20" s="692" t="str">
        <f>IF($BC$25="","",INDEX(変更,MATCH($BC$25,変更ＮＯ,0),4))</f>
        <v/>
      </c>
      <c r="CG20" s="692"/>
      <c r="CH20" s="692"/>
      <c r="CI20" s="189"/>
      <c r="CJ20" s="499" t="str">
        <f>IF($BC$25="","",INDEX(変更,MATCH($BC$25,変更ＮＯ,0),3))</f>
        <v/>
      </c>
      <c r="CK20" s="499"/>
      <c r="CL20" s="499"/>
      <c r="CM20" s="499"/>
      <c r="CN20" s="499"/>
      <c r="CO20" s="499"/>
      <c r="CP20" s="499"/>
      <c r="CQ20" s="499"/>
      <c r="CR20" s="499"/>
      <c r="CS20" s="500"/>
      <c r="CT20" s="493" t="str">
        <f>IF($BC$25="","",INDEX(変更,MATCH($BC$25,変更ＮＯ,0),2))</f>
        <v/>
      </c>
      <c r="CU20" s="494"/>
      <c r="CV20" s="495"/>
      <c r="CW20" s="501" t="str">
        <f>IF($BC$25="","",INDEX(変更,MATCH($BC$25,変更ＮＯ,0),12))</f>
        <v/>
      </c>
      <c r="CX20" s="501"/>
      <c r="CY20" s="501"/>
      <c r="CZ20" s="502" t="str">
        <f>IF($BC$25="","",INDEX(変更,MATCH($BC$25,変更ＮＯ,0),13))</f>
        <v/>
      </c>
      <c r="DA20" s="503"/>
      <c r="DB20" s="504"/>
      <c r="DC20" s="505" t="str">
        <f>IF($BC$25="","",INDEX(変更,MATCH($BC$25,変更ＮＯ,0),14))</f>
        <v/>
      </c>
      <c r="DD20" s="506"/>
      <c r="DE20" s="507"/>
      <c r="DF20" s="487" t="str">
        <f>IF($BC$25="","",INDEX(変更,MATCH($BC$25,変更ＮＯ,0),15)&amp;" "&amp;INDEX(変更,MATCH($BC$25,変更ＮＯ,0),16))</f>
        <v/>
      </c>
      <c r="DG20" s="487"/>
      <c r="DH20" s="487"/>
      <c r="DI20" s="487"/>
      <c r="DJ20" s="487"/>
      <c r="DK20" s="487"/>
      <c r="DL20" s="488"/>
      <c r="DM20" s="693"/>
      <c r="DN20" s="693"/>
      <c r="DO20" s="693"/>
      <c r="DP20" s="486" t="str">
        <f>IF($BC$25="","",INDEX(変更,MATCH($BC$25,変更ＮＯ,0),17)&amp;"小学校")</f>
        <v/>
      </c>
      <c r="DQ20" s="487"/>
      <c r="DR20" s="487"/>
      <c r="DS20" s="487"/>
      <c r="DT20" s="487"/>
      <c r="DU20" s="487"/>
      <c r="DV20" s="488"/>
    </row>
    <row r="21" spans="1:126" ht="23.25" customHeight="1" x14ac:dyDescent="0.15">
      <c r="A21" s="496">
        <v>4</v>
      </c>
      <c r="B21" s="496"/>
      <c r="C21" s="664" t="str">
        <f>IF($BD$25="","",INDEX(変更,MATCH($BD$25,変更ＮＯ,0),5))</f>
        <v/>
      </c>
      <c r="D21" s="664"/>
      <c r="E21" s="664"/>
      <c r="F21" s="665" t="str">
        <f>IF($BD$25="","",INDEX(変更,MATCH($BD$25,変更ＮＯ,0),4))</f>
        <v/>
      </c>
      <c r="G21" s="665"/>
      <c r="H21" s="665"/>
      <c r="I21" s="224"/>
      <c r="J21" s="499" t="str">
        <f>IF($BD$25="","",INDEX(変更,MATCH($BD$25,変更ＮＯ,0),3))</f>
        <v/>
      </c>
      <c r="K21" s="499"/>
      <c r="L21" s="499"/>
      <c r="M21" s="499"/>
      <c r="N21" s="499"/>
      <c r="O21" s="499"/>
      <c r="P21" s="499"/>
      <c r="Q21" s="499"/>
      <c r="R21" s="499"/>
      <c r="S21" s="500"/>
      <c r="T21" s="664" t="str">
        <f>IF($BD$25="","",INDEX(変更,MATCH($BD$25,変更ＮＯ,0),2))</f>
        <v/>
      </c>
      <c r="U21" s="664"/>
      <c r="V21" s="664"/>
      <c r="W21" s="666" t="str">
        <f>IF($BD$25="","",INDEX(変更,MATCH($BD$25,変更ＮＯ,0),12))</f>
        <v/>
      </c>
      <c r="X21" s="666"/>
      <c r="Y21" s="666"/>
      <c r="Z21" s="496" t="str">
        <f>IF($BD$25="","",INDEX(変更,MATCH($BD$25,変更ＮＯ,0),13))</f>
        <v/>
      </c>
      <c r="AA21" s="496"/>
      <c r="AB21" s="496"/>
      <c r="AC21" s="496" t="str">
        <f>IF($BD$25="","",INDEX(変更,MATCH($BD$25,変更ＮＯ,0),14))</f>
        <v/>
      </c>
      <c r="AD21" s="496"/>
      <c r="AE21" s="496"/>
      <c r="AF21" s="663" t="str">
        <f>IF($BD$25="","",INDEX(変更,MATCH($BD$25,変更ＮＯ,0),15)&amp;" "&amp;INDEX(変更,MATCH($BD$25,変更ＮＯ,0),16))</f>
        <v/>
      </c>
      <c r="AG21" s="663"/>
      <c r="AH21" s="663"/>
      <c r="AI21" s="663"/>
      <c r="AJ21" s="663"/>
      <c r="AK21" s="663"/>
      <c r="AL21" s="663"/>
      <c r="AM21" s="663"/>
      <c r="AN21" s="663"/>
      <c r="AO21" s="663" t="str">
        <f>IF($BD$25="","",INDEX(変更,MATCH($BD$25,変更ＮＯ,0),17)&amp;"小学校")</f>
        <v/>
      </c>
      <c r="AP21" s="663"/>
      <c r="AQ21" s="663"/>
      <c r="AR21" s="663"/>
      <c r="AS21" s="663"/>
      <c r="AT21" s="663"/>
      <c r="AU21" s="663"/>
      <c r="AV21" s="663"/>
      <c r="AW21" s="120"/>
      <c r="BA21" s="277"/>
      <c r="BB21" s="245" t="s">
        <v>429</v>
      </c>
      <c r="BE21" s="121"/>
      <c r="CA21" s="496">
        <v>4</v>
      </c>
      <c r="CB21" s="496"/>
      <c r="CC21" s="497" t="str">
        <f>IF($BD$25="","",INDEX(変更,MATCH($BD$25,変更ＮＯ,0),5))</f>
        <v/>
      </c>
      <c r="CD21" s="497"/>
      <c r="CE21" s="497"/>
      <c r="CF21" s="692" t="str">
        <f>IF($BD$25="","",INDEX(変更,MATCH($BD$25,変更ＮＯ,0),4))</f>
        <v/>
      </c>
      <c r="CG21" s="692"/>
      <c r="CH21" s="692"/>
      <c r="CI21" s="189"/>
      <c r="CJ21" s="499" t="str">
        <f>IF($BD$25="","",INDEX(変更,MATCH($BD$25,変更ＮＯ,0),3))</f>
        <v/>
      </c>
      <c r="CK21" s="499"/>
      <c r="CL21" s="499"/>
      <c r="CM21" s="499"/>
      <c r="CN21" s="499"/>
      <c r="CO21" s="499"/>
      <c r="CP21" s="499"/>
      <c r="CQ21" s="499"/>
      <c r="CR21" s="499"/>
      <c r="CS21" s="500"/>
      <c r="CT21" s="493" t="str">
        <f>IF($BD$25="","",INDEX(変更,MATCH($BD$25,変更ＮＯ,0),2))</f>
        <v/>
      </c>
      <c r="CU21" s="494"/>
      <c r="CV21" s="495"/>
      <c r="CW21" s="501" t="str">
        <f>IF($BD$25="","",INDEX(変更,MATCH($BD$25,変更ＮＯ,0),12))</f>
        <v/>
      </c>
      <c r="CX21" s="501"/>
      <c r="CY21" s="501"/>
      <c r="CZ21" s="502" t="str">
        <f>IF($BD$25="","",INDEX(変更,MATCH($BD$25,変更ＮＯ,0),13))</f>
        <v/>
      </c>
      <c r="DA21" s="503"/>
      <c r="DB21" s="504"/>
      <c r="DC21" s="505" t="str">
        <f>IF($BD$25="","",INDEX(変更,MATCH($BD$25,変更ＮＯ,0),14))</f>
        <v/>
      </c>
      <c r="DD21" s="506"/>
      <c r="DE21" s="507"/>
      <c r="DF21" s="487" t="str">
        <f>IF($BD$25="","",INDEX(変更,MATCH($BD$25,変更ＮＯ,0),15)&amp;" "&amp;INDEX(変更,MATCH($BD$25,変更ＮＯ,0),16))</f>
        <v/>
      </c>
      <c r="DG21" s="487"/>
      <c r="DH21" s="487"/>
      <c r="DI21" s="487"/>
      <c r="DJ21" s="487"/>
      <c r="DK21" s="487"/>
      <c r="DL21" s="488"/>
      <c r="DM21" s="693"/>
      <c r="DN21" s="693"/>
      <c r="DO21" s="693"/>
      <c r="DP21" s="486" t="str">
        <f>IF($BD$25="","",INDEX(変更,MATCH($BD$25,変更ＮＯ,0),17)&amp;"小学校")</f>
        <v/>
      </c>
      <c r="DQ21" s="487"/>
      <c r="DR21" s="487"/>
      <c r="DS21" s="487"/>
      <c r="DT21" s="487"/>
      <c r="DU21" s="487"/>
      <c r="DV21" s="488"/>
    </row>
    <row r="22" spans="1:126" ht="23.25" customHeight="1" x14ac:dyDescent="0.15">
      <c r="A22" s="496">
        <v>5</v>
      </c>
      <c r="B22" s="496"/>
      <c r="C22" s="664" t="str">
        <f>IF($BE$25="","",INDEX(変更,MATCH($BE$25,変更ＮＯ,0),5))</f>
        <v/>
      </c>
      <c r="D22" s="664"/>
      <c r="E22" s="664"/>
      <c r="F22" s="665" t="str">
        <f>IF($BE$25="","",INDEX(変更,MATCH($BE$25,変更ＮＯ,0),4))</f>
        <v/>
      </c>
      <c r="G22" s="665"/>
      <c r="H22" s="665"/>
      <c r="I22" s="224"/>
      <c r="J22" s="499" t="str">
        <f>IF($BE$25="","",INDEX(変更,MATCH($BE$25,変更ＮＯ,0),3))</f>
        <v/>
      </c>
      <c r="K22" s="499"/>
      <c r="L22" s="499"/>
      <c r="M22" s="499"/>
      <c r="N22" s="499"/>
      <c r="O22" s="499"/>
      <c r="P22" s="499"/>
      <c r="Q22" s="499"/>
      <c r="R22" s="499"/>
      <c r="S22" s="500"/>
      <c r="T22" s="664" t="str">
        <f>IF($BE$25="","",INDEX(変更,MATCH($BE$25,変更ＮＯ,0),2))</f>
        <v/>
      </c>
      <c r="U22" s="664"/>
      <c r="V22" s="664"/>
      <c r="W22" s="666" t="str">
        <f>IF($BE$25="","",INDEX(変更,MATCH($BE$25,変更ＮＯ,0),12))</f>
        <v/>
      </c>
      <c r="X22" s="666"/>
      <c r="Y22" s="666"/>
      <c r="Z22" s="496" t="str">
        <f>IF($BE$25="","",INDEX(変更,MATCH($BE$25,変更ＮＯ,0),13))</f>
        <v/>
      </c>
      <c r="AA22" s="496"/>
      <c r="AB22" s="496"/>
      <c r="AC22" s="496" t="str">
        <f>IF($BE$25="","",INDEX(変更,MATCH($BE$25,変更ＮＯ,0),14))</f>
        <v/>
      </c>
      <c r="AD22" s="496"/>
      <c r="AE22" s="496"/>
      <c r="AF22" s="663" t="str">
        <f>IF($BE$25="","",INDEX(変更,MATCH($BE$25,変更ＮＯ,0),15)&amp;" "&amp;INDEX(変更,MATCH($BE$25,変更ＮＯ,0),16))</f>
        <v/>
      </c>
      <c r="AG22" s="663"/>
      <c r="AH22" s="663"/>
      <c r="AI22" s="663"/>
      <c r="AJ22" s="663"/>
      <c r="AK22" s="663"/>
      <c r="AL22" s="663"/>
      <c r="AM22" s="663"/>
      <c r="AN22" s="663"/>
      <c r="AO22" s="663" t="str">
        <f>IF($BE$25="","",INDEX(変更,MATCH($BE$25,変更ＮＯ,0),17)&amp;"小学校")</f>
        <v/>
      </c>
      <c r="AP22" s="663"/>
      <c r="AQ22" s="663"/>
      <c r="AR22" s="663"/>
      <c r="AS22" s="663"/>
      <c r="AT22" s="663"/>
      <c r="AU22" s="663"/>
      <c r="AV22" s="663"/>
      <c r="AW22" s="120"/>
      <c r="AY22" s="214" t="s">
        <v>266</v>
      </c>
      <c r="BE22" s="121"/>
      <c r="CA22" s="496">
        <v>5</v>
      </c>
      <c r="CB22" s="496"/>
      <c r="CC22" s="497" t="str">
        <f>IF($BE$25="","",INDEX(変更,MATCH($BE$25,変更ＮＯ,0),5))</f>
        <v/>
      </c>
      <c r="CD22" s="497"/>
      <c r="CE22" s="497"/>
      <c r="CF22" s="692" t="str">
        <f>IF($BE$25="","",INDEX(変更,MATCH($BE$25,変更ＮＯ,0),4))</f>
        <v/>
      </c>
      <c r="CG22" s="692"/>
      <c r="CH22" s="692"/>
      <c r="CI22" s="189"/>
      <c r="CJ22" s="499" t="str">
        <f>IF($BE$25="","",INDEX(変更,MATCH($BE$25,変更ＮＯ,0),3))</f>
        <v/>
      </c>
      <c r="CK22" s="499"/>
      <c r="CL22" s="499"/>
      <c r="CM22" s="499"/>
      <c r="CN22" s="499"/>
      <c r="CO22" s="499"/>
      <c r="CP22" s="499"/>
      <c r="CQ22" s="499"/>
      <c r="CR22" s="499"/>
      <c r="CS22" s="500"/>
      <c r="CT22" s="493" t="str">
        <f>IF($BE$25="","",INDEX(変更,MATCH($BE$25,変更ＮＯ,0),2))</f>
        <v/>
      </c>
      <c r="CU22" s="494"/>
      <c r="CV22" s="495"/>
      <c r="CW22" s="501" t="str">
        <f>IF($BE$25="","",INDEX(変更,MATCH($BE$25,変更ＮＯ,0),12))</f>
        <v/>
      </c>
      <c r="CX22" s="501"/>
      <c r="CY22" s="501"/>
      <c r="CZ22" s="502" t="str">
        <f>IF($BE$25="","",INDEX(変更,MATCH($BE$25,変更ＮＯ,0),13))</f>
        <v/>
      </c>
      <c r="DA22" s="503"/>
      <c r="DB22" s="504"/>
      <c r="DC22" s="505" t="str">
        <f>IF($BE$25="","",INDEX(変更,MATCH($BE$25,変更ＮＯ,0),14))</f>
        <v/>
      </c>
      <c r="DD22" s="506"/>
      <c r="DE22" s="507"/>
      <c r="DF22" s="487" t="str">
        <f>IF($BE$25="","",INDEX(変更,MATCH($BE$25,変更ＮＯ,0),15)&amp;" "&amp;INDEX(変更,MATCH($BE$25,変更ＮＯ,0),16))</f>
        <v/>
      </c>
      <c r="DG22" s="487"/>
      <c r="DH22" s="487"/>
      <c r="DI22" s="487"/>
      <c r="DJ22" s="487"/>
      <c r="DK22" s="487"/>
      <c r="DL22" s="488"/>
      <c r="DM22" s="693"/>
      <c r="DN22" s="693"/>
      <c r="DO22" s="693"/>
      <c r="DP22" s="486" t="str">
        <f>IF($BE$25="","",INDEX(変更,MATCH($BE$25,変更ＮＯ,0),17)&amp;"小学校")</f>
        <v/>
      </c>
      <c r="DQ22" s="487"/>
      <c r="DR22" s="487"/>
      <c r="DS22" s="487"/>
      <c r="DT22" s="487"/>
      <c r="DU22" s="487"/>
      <c r="DV22" s="488"/>
    </row>
    <row r="23" spans="1:126" ht="23.25" customHeight="1" x14ac:dyDescent="0.15">
      <c r="A23" s="496">
        <v>6</v>
      </c>
      <c r="B23" s="496"/>
      <c r="C23" s="497"/>
      <c r="D23" s="497"/>
      <c r="E23" s="497"/>
      <c r="F23" s="498"/>
      <c r="G23" s="498"/>
      <c r="H23" s="498"/>
      <c r="I23" s="189"/>
      <c r="J23" s="499" t="str">
        <f>IF($BA$28="","",INDEX(団員,MATCH($BA$28,'NO 2'!$B$7:$B$56,0),3)&amp;" "&amp;INDEX(団員,MATCH($BA$28,'NO 2'!$B$7:$B$56,0),4))</f>
        <v/>
      </c>
      <c r="K23" s="499"/>
      <c r="L23" s="499"/>
      <c r="M23" s="499"/>
      <c r="N23" s="499"/>
      <c r="O23" s="499"/>
      <c r="P23" s="499"/>
      <c r="Q23" s="499"/>
      <c r="R23" s="499"/>
      <c r="S23" s="500"/>
      <c r="T23" s="493"/>
      <c r="U23" s="494"/>
      <c r="V23" s="495"/>
      <c r="W23" s="501"/>
      <c r="X23" s="501"/>
      <c r="Y23" s="501"/>
      <c r="Z23" s="502"/>
      <c r="AA23" s="503"/>
      <c r="AB23" s="504"/>
      <c r="AC23" s="505"/>
      <c r="AD23" s="506"/>
      <c r="AE23" s="507"/>
      <c r="AF23" s="663"/>
      <c r="AG23" s="663"/>
      <c r="AH23" s="663"/>
      <c r="AI23" s="663"/>
      <c r="AJ23" s="663"/>
      <c r="AK23" s="663"/>
      <c r="AL23" s="663"/>
      <c r="AM23" s="663"/>
      <c r="AN23" s="663"/>
      <c r="AO23" s="663" t="str">
        <f>IF($BA$28="","","登録抹消")</f>
        <v/>
      </c>
      <c r="AP23" s="663"/>
      <c r="AQ23" s="663"/>
      <c r="AR23" s="663"/>
      <c r="AS23" s="663"/>
      <c r="AT23" s="663"/>
      <c r="AU23" s="663"/>
      <c r="AV23" s="663"/>
      <c r="AW23" s="120"/>
      <c r="BA23" s="277"/>
      <c r="BB23" s="245" t="s">
        <v>429</v>
      </c>
      <c r="BE23" s="121"/>
      <c r="CA23" s="496">
        <v>6</v>
      </c>
      <c r="CB23" s="496"/>
      <c r="CC23" s="696"/>
      <c r="CD23" s="697"/>
      <c r="CE23" s="698"/>
      <c r="CF23" s="699"/>
      <c r="CG23" s="700"/>
      <c r="CH23" s="701"/>
      <c r="CI23" s="189"/>
      <c r="CJ23" s="499" t="str">
        <f>IF($BA$28="","",INDEX(団員,MATCH($BA$28,'NO 2'!$B$7:$B$56,0),3)&amp;" "&amp;INDEX(団員,MATCH($BA$28,'NO 2'!$B$7:$B$56,0),4))</f>
        <v/>
      </c>
      <c r="CK23" s="499"/>
      <c r="CL23" s="499"/>
      <c r="CM23" s="499"/>
      <c r="CN23" s="499"/>
      <c r="CO23" s="499"/>
      <c r="CP23" s="499"/>
      <c r="CQ23" s="499"/>
      <c r="CR23" s="499"/>
      <c r="CS23" s="500"/>
      <c r="CT23" s="493"/>
      <c r="CU23" s="494"/>
      <c r="CV23" s="495"/>
      <c r="CW23" s="694"/>
      <c r="CX23" s="501"/>
      <c r="CY23" s="695"/>
      <c r="CZ23" s="502"/>
      <c r="DA23" s="503"/>
      <c r="DB23" s="504"/>
      <c r="DC23" s="505"/>
      <c r="DD23" s="506"/>
      <c r="DE23" s="507"/>
      <c r="DF23" s="486"/>
      <c r="DG23" s="487"/>
      <c r="DH23" s="487"/>
      <c r="DI23" s="487"/>
      <c r="DJ23" s="487"/>
      <c r="DK23" s="487"/>
      <c r="DL23" s="488"/>
      <c r="DM23" s="702"/>
      <c r="DN23" s="703"/>
      <c r="DO23" s="704"/>
      <c r="DP23" s="486" t="str">
        <f>IF($BA$28="","","登録抹消")</f>
        <v/>
      </c>
      <c r="DQ23" s="487"/>
      <c r="DR23" s="487"/>
      <c r="DS23" s="487"/>
      <c r="DT23" s="487"/>
      <c r="DU23" s="487"/>
      <c r="DV23" s="488"/>
    </row>
    <row r="24" spans="1:126" ht="23.25" customHeight="1" x14ac:dyDescent="0.15">
      <c r="A24" s="496">
        <v>7</v>
      </c>
      <c r="B24" s="496"/>
      <c r="C24" s="497"/>
      <c r="D24" s="497"/>
      <c r="E24" s="497"/>
      <c r="F24" s="498"/>
      <c r="G24" s="498"/>
      <c r="H24" s="498"/>
      <c r="I24" s="189"/>
      <c r="J24" s="499" t="str">
        <f>IF($BB$28="","",INDEX(団員,MATCH($BB$28,'NO 2'!$B$7:$B$56,0),3)&amp;" "&amp;INDEX(団員,MATCH($BB$28,'NO 2'!$B$7:$B$56,0),4))</f>
        <v/>
      </c>
      <c r="K24" s="499"/>
      <c r="L24" s="499"/>
      <c r="M24" s="499"/>
      <c r="N24" s="499"/>
      <c r="O24" s="499"/>
      <c r="P24" s="499"/>
      <c r="Q24" s="499"/>
      <c r="R24" s="499"/>
      <c r="S24" s="500"/>
      <c r="T24" s="493"/>
      <c r="U24" s="494"/>
      <c r="V24" s="495"/>
      <c r="W24" s="501"/>
      <c r="X24" s="501"/>
      <c r="Y24" s="501"/>
      <c r="Z24" s="502"/>
      <c r="AA24" s="503"/>
      <c r="AB24" s="504"/>
      <c r="AC24" s="505"/>
      <c r="AD24" s="506"/>
      <c r="AE24" s="507"/>
      <c r="AF24" s="663"/>
      <c r="AG24" s="663"/>
      <c r="AH24" s="663"/>
      <c r="AI24" s="663"/>
      <c r="AJ24" s="663"/>
      <c r="AK24" s="663"/>
      <c r="AL24" s="663"/>
      <c r="AM24" s="663"/>
      <c r="AN24" s="663"/>
      <c r="AO24" s="663" t="str">
        <f>IF($BB$28="","","登録抹消")</f>
        <v/>
      </c>
      <c r="AP24" s="663"/>
      <c r="AQ24" s="663"/>
      <c r="AR24" s="663"/>
      <c r="AS24" s="663"/>
      <c r="AT24" s="663"/>
      <c r="AU24" s="663"/>
      <c r="AV24" s="663"/>
      <c r="AW24" s="120"/>
      <c r="AX24" s="72" t="s">
        <v>437</v>
      </c>
      <c r="AY24" s="61" t="s">
        <v>398</v>
      </c>
      <c r="BD24" s="214" t="s">
        <v>439</v>
      </c>
      <c r="BE24" s="121"/>
      <c r="CA24" s="496">
        <v>7</v>
      </c>
      <c r="CB24" s="496"/>
      <c r="CC24" s="696"/>
      <c r="CD24" s="697"/>
      <c r="CE24" s="698"/>
      <c r="CF24" s="699"/>
      <c r="CG24" s="700"/>
      <c r="CH24" s="701"/>
      <c r="CI24" s="189"/>
      <c r="CJ24" s="499" t="str">
        <f>IF($BB$28="","",INDEX(団員,MATCH($BB$28,'NO 2'!$B$7:$B$56,0),3)&amp;" "&amp;INDEX(団員,MATCH($BB$28,'NO 2'!$B$7:$B$56,0),4))</f>
        <v/>
      </c>
      <c r="CK24" s="499"/>
      <c r="CL24" s="499"/>
      <c r="CM24" s="499"/>
      <c r="CN24" s="499"/>
      <c r="CO24" s="499"/>
      <c r="CP24" s="499"/>
      <c r="CQ24" s="499"/>
      <c r="CR24" s="499"/>
      <c r="CS24" s="500"/>
      <c r="CT24" s="493"/>
      <c r="CU24" s="494"/>
      <c r="CV24" s="495"/>
      <c r="CW24" s="694"/>
      <c r="CX24" s="501"/>
      <c r="CY24" s="695"/>
      <c r="CZ24" s="502"/>
      <c r="DA24" s="503"/>
      <c r="DB24" s="504"/>
      <c r="DC24" s="505"/>
      <c r="DD24" s="506"/>
      <c r="DE24" s="507"/>
      <c r="DF24" s="486"/>
      <c r="DG24" s="487"/>
      <c r="DH24" s="487"/>
      <c r="DI24" s="487"/>
      <c r="DJ24" s="487"/>
      <c r="DK24" s="487"/>
      <c r="DL24" s="488"/>
      <c r="DM24" s="702"/>
      <c r="DN24" s="703"/>
      <c r="DO24" s="704"/>
      <c r="DP24" s="486" t="str">
        <f>IF($BB$28="","","登録抹消")</f>
        <v/>
      </c>
      <c r="DQ24" s="487"/>
      <c r="DR24" s="487"/>
      <c r="DS24" s="487"/>
      <c r="DT24" s="487"/>
      <c r="DU24" s="487"/>
      <c r="DV24" s="488"/>
    </row>
    <row r="25" spans="1:126" ht="23.25" customHeight="1" x14ac:dyDescent="0.15">
      <c r="A25" s="496">
        <v>8</v>
      </c>
      <c r="B25" s="496"/>
      <c r="C25" s="497"/>
      <c r="D25" s="497"/>
      <c r="E25" s="497"/>
      <c r="F25" s="498"/>
      <c r="G25" s="498"/>
      <c r="H25" s="498"/>
      <c r="I25" s="189"/>
      <c r="J25" s="499" t="str">
        <f>IF($BC$28="","",INDEX(団員,MATCH($BC$28,'NO 2'!$B$7:$B$56,0),3)&amp;" "&amp;INDEX(団員,MATCH($BC$28,'NO 2'!$B$7:$B$56,0),4))</f>
        <v/>
      </c>
      <c r="K25" s="499"/>
      <c r="L25" s="499"/>
      <c r="M25" s="499"/>
      <c r="N25" s="499"/>
      <c r="O25" s="499"/>
      <c r="P25" s="499"/>
      <c r="Q25" s="499"/>
      <c r="R25" s="499"/>
      <c r="S25" s="500"/>
      <c r="T25" s="493"/>
      <c r="U25" s="494"/>
      <c r="V25" s="495"/>
      <c r="W25" s="501"/>
      <c r="X25" s="501"/>
      <c r="Y25" s="501"/>
      <c r="Z25" s="502"/>
      <c r="AA25" s="503"/>
      <c r="AB25" s="504"/>
      <c r="AC25" s="505"/>
      <c r="AD25" s="506"/>
      <c r="AE25" s="507"/>
      <c r="AF25" s="663"/>
      <c r="AG25" s="663"/>
      <c r="AH25" s="663"/>
      <c r="AI25" s="663"/>
      <c r="AJ25" s="663"/>
      <c r="AK25" s="663"/>
      <c r="AL25" s="663"/>
      <c r="AM25" s="663"/>
      <c r="AN25" s="663"/>
      <c r="AO25" s="663" t="str">
        <f>IF($BC$28="","","登録抹消")</f>
        <v/>
      </c>
      <c r="AP25" s="663"/>
      <c r="AQ25" s="663"/>
      <c r="AR25" s="663"/>
      <c r="AS25" s="663"/>
      <c r="AT25" s="663"/>
      <c r="AU25" s="663"/>
      <c r="AV25" s="663"/>
      <c r="AW25" s="120"/>
      <c r="AY25" s="672" t="s">
        <v>298</v>
      </c>
      <c r="AZ25" s="672"/>
      <c r="BA25" s="278"/>
      <c r="BB25" s="278"/>
      <c r="BC25" s="278"/>
      <c r="BD25" s="278"/>
      <c r="BE25" s="278"/>
      <c r="BF25" t="s">
        <v>585</v>
      </c>
      <c r="CA25" s="496">
        <v>8</v>
      </c>
      <c r="CB25" s="496"/>
      <c r="CC25" s="696"/>
      <c r="CD25" s="697"/>
      <c r="CE25" s="698"/>
      <c r="CF25" s="699"/>
      <c r="CG25" s="700"/>
      <c r="CH25" s="701"/>
      <c r="CI25" s="189"/>
      <c r="CJ25" s="499" t="str">
        <f>IF($BC$28="","",INDEX(団員,MATCH($BC$28,'NO 2'!$B$7:$B$56,0),3)&amp;" "&amp;INDEX(団員,MATCH($BC$28,'NO 2'!$B$7:$B$56,0),4))</f>
        <v/>
      </c>
      <c r="CK25" s="499"/>
      <c r="CL25" s="499"/>
      <c r="CM25" s="499"/>
      <c r="CN25" s="499"/>
      <c r="CO25" s="499"/>
      <c r="CP25" s="499"/>
      <c r="CQ25" s="499"/>
      <c r="CR25" s="499"/>
      <c r="CS25" s="500"/>
      <c r="CT25" s="493"/>
      <c r="CU25" s="494"/>
      <c r="CV25" s="495"/>
      <c r="CW25" s="694"/>
      <c r="CX25" s="501"/>
      <c r="CY25" s="695"/>
      <c r="CZ25" s="502"/>
      <c r="DA25" s="503"/>
      <c r="DB25" s="504"/>
      <c r="DC25" s="505"/>
      <c r="DD25" s="506"/>
      <c r="DE25" s="507"/>
      <c r="DF25" s="486"/>
      <c r="DG25" s="487"/>
      <c r="DH25" s="487"/>
      <c r="DI25" s="487"/>
      <c r="DJ25" s="487"/>
      <c r="DK25" s="487"/>
      <c r="DL25" s="488"/>
      <c r="DM25" s="702"/>
      <c r="DN25" s="703"/>
      <c r="DO25" s="704"/>
      <c r="DP25" s="486" t="str">
        <f>IF($BC$28="","","登録抹消")</f>
        <v/>
      </c>
      <c r="DQ25" s="487"/>
      <c r="DR25" s="487"/>
      <c r="DS25" s="487"/>
      <c r="DT25" s="487"/>
      <c r="DU25" s="487"/>
      <c r="DV25" s="488"/>
    </row>
    <row r="26" spans="1:126" ht="23.25" customHeight="1" x14ac:dyDescent="0.15">
      <c r="A26" s="496">
        <v>9</v>
      </c>
      <c r="B26" s="496"/>
      <c r="C26" s="497"/>
      <c r="D26" s="497"/>
      <c r="E26" s="497"/>
      <c r="F26" s="498"/>
      <c r="G26" s="498"/>
      <c r="H26" s="498"/>
      <c r="I26" s="189"/>
      <c r="J26" s="499" t="str">
        <f>IF($BD$28="","",INDEX(団員,MATCH($BD$28,'NO 2'!$B$7:$B$56,0),3)&amp;" "&amp;INDEX(団員,MATCH($BD$28,'NO 2'!$B$7:$B$56,0),4))</f>
        <v/>
      </c>
      <c r="K26" s="499"/>
      <c r="L26" s="499"/>
      <c r="M26" s="499"/>
      <c r="N26" s="499"/>
      <c r="O26" s="499"/>
      <c r="P26" s="499"/>
      <c r="Q26" s="499"/>
      <c r="R26" s="499"/>
      <c r="S26" s="500"/>
      <c r="T26" s="493"/>
      <c r="U26" s="494"/>
      <c r="V26" s="495"/>
      <c r="W26" s="501"/>
      <c r="X26" s="501"/>
      <c r="Y26" s="501"/>
      <c r="Z26" s="502"/>
      <c r="AA26" s="503"/>
      <c r="AB26" s="504"/>
      <c r="AC26" s="505"/>
      <c r="AD26" s="506"/>
      <c r="AE26" s="507"/>
      <c r="AF26" s="663"/>
      <c r="AG26" s="663"/>
      <c r="AH26" s="663"/>
      <c r="AI26" s="663"/>
      <c r="AJ26" s="663"/>
      <c r="AK26" s="663"/>
      <c r="AL26" s="663"/>
      <c r="AM26" s="663"/>
      <c r="AN26" s="663"/>
      <c r="AO26" s="663" t="str">
        <f>IF($BD$28="","","登録抹消")</f>
        <v/>
      </c>
      <c r="AP26" s="663"/>
      <c r="AQ26" s="663"/>
      <c r="AR26" s="663"/>
      <c r="AS26" s="663"/>
      <c r="AT26" s="663"/>
      <c r="AU26" s="663"/>
      <c r="AV26" s="663"/>
      <c r="AW26" s="120"/>
      <c r="AY26" s="221" t="s">
        <v>300</v>
      </c>
      <c r="BE26" s="121"/>
      <c r="CA26" s="496">
        <v>9</v>
      </c>
      <c r="CB26" s="496"/>
      <c r="CC26" s="696"/>
      <c r="CD26" s="697"/>
      <c r="CE26" s="698"/>
      <c r="CF26" s="699"/>
      <c r="CG26" s="700"/>
      <c r="CH26" s="701"/>
      <c r="CI26" s="189"/>
      <c r="CJ26" s="499" t="str">
        <f>IF($BD$28="","",INDEX(団員,MATCH($BD$28,'NO 2'!$B$7:$B$56,0),3)&amp;" "&amp;INDEX(団員,MATCH($BD$28,'NO 2'!$B$7:$B$56,0),4))</f>
        <v/>
      </c>
      <c r="CK26" s="499"/>
      <c r="CL26" s="499"/>
      <c r="CM26" s="499"/>
      <c r="CN26" s="499"/>
      <c r="CO26" s="499"/>
      <c r="CP26" s="499"/>
      <c r="CQ26" s="499"/>
      <c r="CR26" s="499"/>
      <c r="CS26" s="500"/>
      <c r="CT26" s="493"/>
      <c r="CU26" s="494"/>
      <c r="CV26" s="495"/>
      <c r="CW26" s="694"/>
      <c r="CX26" s="501"/>
      <c r="CY26" s="695"/>
      <c r="CZ26" s="502"/>
      <c r="DA26" s="503"/>
      <c r="DB26" s="504"/>
      <c r="DC26" s="505"/>
      <c r="DD26" s="506"/>
      <c r="DE26" s="507"/>
      <c r="DF26" s="486"/>
      <c r="DG26" s="487"/>
      <c r="DH26" s="487"/>
      <c r="DI26" s="487"/>
      <c r="DJ26" s="487"/>
      <c r="DK26" s="487"/>
      <c r="DL26" s="488"/>
      <c r="DM26" s="702"/>
      <c r="DN26" s="703"/>
      <c r="DO26" s="704"/>
      <c r="DP26" s="486" t="str">
        <f>IF($BD$28="","","登録抹消")</f>
        <v/>
      </c>
      <c r="DQ26" s="487"/>
      <c r="DR26" s="487"/>
      <c r="DS26" s="487"/>
      <c r="DT26" s="487"/>
      <c r="DU26" s="487"/>
      <c r="DV26" s="488"/>
    </row>
    <row r="27" spans="1:126" ht="23.25" customHeight="1" x14ac:dyDescent="0.15">
      <c r="A27" s="496">
        <v>10</v>
      </c>
      <c r="B27" s="496"/>
      <c r="C27" s="497"/>
      <c r="D27" s="497"/>
      <c r="E27" s="497"/>
      <c r="F27" s="498"/>
      <c r="G27" s="498"/>
      <c r="H27" s="498"/>
      <c r="I27" s="189"/>
      <c r="J27" s="499" t="str">
        <f>IF($BE$28="","",INDEX(団員,MATCH($BE$28,'NO 2'!$B$7:$B$56,0),3)&amp;" "&amp;INDEX(団員,MATCH($BE$28,'NO 2'!$B$7:$B$56,0),4))</f>
        <v/>
      </c>
      <c r="K27" s="499"/>
      <c r="L27" s="499"/>
      <c r="M27" s="499"/>
      <c r="N27" s="499"/>
      <c r="O27" s="499"/>
      <c r="P27" s="499"/>
      <c r="Q27" s="499"/>
      <c r="R27" s="499"/>
      <c r="S27" s="500"/>
      <c r="T27" s="493"/>
      <c r="U27" s="494"/>
      <c r="V27" s="495"/>
      <c r="W27" s="501"/>
      <c r="X27" s="501"/>
      <c r="Y27" s="501"/>
      <c r="Z27" s="502"/>
      <c r="AA27" s="503"/>
      <c r="AB27" s="504"/>
      <c r="AC27" s="505"/>
      <c r="AD27" s="506"/>
      <c r="AE27" s="507"/>
      <c r="AF27" s="663"/>
      <c r="AG27" s="663"/>
      <c r="AH27" s="663"/>
      <c r="AI27" s="663"/>
      <c r="AJ27" s="663"/>
      <c r="AK27" s="663"/>
      <c r="AL27" s="663"/>
      <c r="AM27" s="663"/>
      <c r="AN27" s="663"/>
      <c r="AO27" s="663" t="str">
        <f>IF($BE$28="","","登録抹消")</f>
        <v/>
      </c>
      <c r="AP27" s="663"/>
      <c r="AQ27" s="663"/>
      <c r="AR27" s="663"/>
      <c r="AS27" s="663"/>
      <c r="AT27" s="663"/>
      <c r="AU27" s="663"/>
      <c r="AV27" s="663"/>
      <c r="AW27" s="120"/>
      <c r="AX27" s="72" t="s">
        <v>441</v>
      </c>
      <c r="AY27" s="61" t="s">
        <v>299</v>
      </c>
      <c r="BB27" s="214" t="s">
        <v>439</v>
      </c>
      <c r="BE27" s="121"/>
      <c r="CA27" s="496">
        <v>10</v>
      </c>
      <c r="CB27" s="496"/>
      <c r="CC27" s="696"/>
      <c r="CD27" s="697"/>
      <c r="CE27" s="698"/>
      <c r="CF27" s="699"/>
      <c r="CG27" s="700"/>
      <c r="CH27" s="701"/>
      <c r="CI27" s="189"/>
      <c r="CJ27" s="499" t="str">
        <f>IF($BE$28="","",INDEX(団員,MATCH($BE$28,'NO 2'!$B$7:$B$56,0),3)&amp;" "&amp;INDEX(団員,MATCH($BE$28,'NO 2'!$B$7:$B$56,0),4))</f>
        <v/>
      </c>
      <c r="CK27" s="499"/>
      <c r="CL27" s="499"/>
      <c r="CM27" s="499"/>
      <c r="CN27" s="499"/>
      <c r="CO27" s="499"/>
      <c r="CP27" s="499"/>
      <c r="CQ27" s="499"/>
      <c r="CR27" s="499"/>
      <c r="CS27" s="500"/>
      <c r="CT27" s="493"/>
      <c r="CU27" s="494"/>
      <c r="CV27" s="495"/>
      <c r="CW27" s="694"/>
      <c r="CX27" s="501"/>
      <c r="CY27" s="695"/>
      <c r="CZ27" s="502"/>
      <c r="DA27" s="503"/>
      <c r="DB27" s="504"/>
      <c r="DC27" s="505"/>
      <c r="DD27" s="506"/>
      <c r="DE27" s="507"/>
      <c r="DF27" s="486"/>
      <c r="DG27" s="487"/>
      <c r="DH27" s="487"/>
      <c r="DI27" s="487"/>
      <c r="DJ27" s="487"/>
      <c r="DK27" s="487"/>
      <c r="DL27" s="488"/>
      <c r="DM27" s="702"/>
      <c r="DN27" s="703"/>
      <c r="DO27" s="704"/>
      <c r="DP27" s="486" t="str">
        <f>IF($BE$28="","","登録抹消")</f>
        <v/>
      </c>
      <c r="DQ27" s="487"/>
      <c r="DR27" s="487"/>
      <c r="DS27" s="487"/>
      <c r="DT27" s="487"/>
      <c r="DU27" s="487"/>
      <c r="DV27" s="488"/>
    </row>
    <row r="28" spans="1:126" ht="23.25" customHeight="1" x14ac:dyDescent="0.15">
      <c r="A28" s="496">
        <v>11</v>
      </c>
      <c r="B28" s="496"/>
      <c r="C28" s="497"/>
      <c r="D28" s="497"/>
      <c r="E28" s="497"/>
      <c r="F28" s="498"/>
      <c r="G28" s="498"/>
      <c r="H28" s="498"/>
      <c r="I28" s="189"/>
      <c r="J28" s="499"/>
      <c r="K28" s="499"/>
      <c r="L28" s="499"/>
      <c r="M28" s="499"/>
      <c r="N28" s="499"/>
      <c r="O28" s="499"/>
      <c r="P28" s="499"/>
      <c r="Q28" s="499"/>
      <c r="R28" s="499"/>
      <c r="S28" s="500"/>
      <c r="T28" s="493"/>
      <c r="U28" s="494"/>
      <c r="V28" s="495"/>
      <c r="W28" s="501"/>
      <c r="X28" s="501"/>
      <c r="Y28" s="501"/>
      <c r="Z28" s="502"/>
      <c r="AA28" s="503"/>
      <c r="AB28" s="504"/>
      <c r="AC28" s="505"/>
      <c r="AD28" s="506"/>
      <c r="AE28" s="507"/>
      <c r="AF28" s="663"/>
      <c r="AG28" s="663"/>
      <c r="AH28" s="663"/>
      <c r="AI28" s="663"/>
      <c r="AJ28" s="663"/>
      <c r="AK28" s="663"/>
      <c r="AL28" s="663"/>
      <c r="AM28" s="663"/>
      <c r="AN28" s="663"/>
      <c r="AO28" s="707"/>
      <c r="AP28" s="707"/>
      <c r="AQ28" s="707"/>
      <c r="AR28" s="707"/>
      <c r="AS28" s="707"/>
      <c r="AT28" s="707"/>
      <c r="AU28" s="707"/>
      <c r="AV28" s="707"/>
      <c r="AW28" s="120"/>
      <c r="AY28" s="672" t="s">
        <v>298</v>
      </c>
      <c r="AZ28" s="672"/>
      <c r="BA28" s="278"/>
      <c r="BB28" s="278"/>
      <c r="BC28" s="278"/>
      <c r="BD28" s="278"/>
      <c r="BE28" s="278"/>
      <c r="BF28" t="s">
        <v>585</v>
      </c>
      <c r="CA28" s="496">
        <v>11</v>
      </c>
      <c r="CB28" s="496"/>
      <c r="CC28" s="497"/>
      <c r="CD28" s="497"/>
      <c r="CE28" s="497"/>
      <c r="CF28" s="692"/>
      <c r="CG28" s="692"/>
      <c r="CH28" s="692"/>
      <c r="CI28" s="189"/>
      <c r="CJ28" s="499"/>
      <c r="CK28" s="499"/>
      <c r="CL28" s="499"/>
      <c r="CM28" s="499"/>
      <c r="CN28" s="499"/>
      <c r="CO28" s="499"/>
      <c r="CP28" s="499"/>
      <c r="CQ28" s="499"/>
      <c r="CR28" s="499"/>
      <c r="CS28" s="500"/>
      <c r="CT28" s="493"/>
      <c r="CU28" s="494"/>
      <c r="CV28" s="495"/>
      <c r="CW28" s="501"/>
      <c r="CX28" s="501"/>
      <c r="CY28" s="501"/>
      <c r="CZ28" s="502"/>
      <c r="DA28" s="503"/>
      <c r="DB28" s="504"/>
      <c r="DC28" s="505"/>
      <c r="DD28" s="506"/>
      <c r="DE28" s="507"/>
      <c r="DF28" s="487"/>
      <c r="DG28" s="487"/>
      <c r="DH28" s="487"/>
      <c r="DI28" s="487"/>
      <c r="DJ28" s="487"/>
      <c r="DK28" s="487"/>
      <c r="DL28" s="488"/>
      <c r="DM28" s="693"/>
      <c r="DN28" s="693"/>
      <c r="DO28" s="693"/>
      <c r="DP28" s="486"/>
      <c r="DQ28" s="487"/>
      <c r="DR28" s="487"/>
      <c r="DS28" s="487"/>
      <c r="DT28" s="487"/>
      <c r="DU28" s="487"/>
      <c r="DV28" s="488"/>
    </row>
    <row r="29" spans="1:126" ht="23.25" customHeight="1" x14ac:dyDescent="0.15">
      <c r="A29" s="496">
        <v>12</v>
      </c>
      <c r="B29" s="496"/>
      <c r="C29" s="497"/>
      <c r="D29" s="497"/>
      <c r="E29" s="497"/>
      <c r="F29" s="498"/>
      <c r="G29" s="498"/>
      <c r="H29" s="498"/>
      <c r="I29" s="189"/>
      <c r="J29" s="499"/>
      <c r="K29" s="499"/>
      <c r="L29" s="499"/>
      <c r="M29" s="499"/>
      <c r="N29" s="499"/>
      <c r="O29" s="499"/>
      <c r="P29" s="499"/>
      <c r="Q29" s="499"/>
      <c r="R29" s="499"/>
      <c r="S29" s="500"/>
      <c r="T29" s="493"/>
      <c r="U29" s="494"/>
      <c r="V29" s="495"/>
      <c r="W29" s="501"/>
      <c r="X29" s="501"/>
      <c r="Y29" s="501"/>
      <c r="Z29" s="502"/>
      <c r="AA29" s="503"/>
      <c r="AB29" s="504"/>
      <c r="AC29" s="505"/>
      <c r="AD29" s="506"/>
      <c r="AE29" s="507"/>
      <c r="AF29" s="663"/>
      <c r="AG29" s="663"/>
      <c r="AH29" s="663"/>
      <c r="AI29" s="663"/>
      <c r="AJ29" s="663"/>
      <c r="AK29" s="663"/>
      <c r="AL29" s="663"/>
      <c r="AM29" s="663"/>
      <c r="AN29" s="663"/>
      <c r="AO29" s="707"/>
      <c r="AP29" s="707"/>
      <c r="AQ29" s="707"/>
      <c r="AR29" s="707"/>
      <c r="AS29" s="707"/>
      <c r="AT29" s="707"/>
      <c r="AU29" s="707"/>
      <c r="AV29" s="707"/>
      <c r="AW29" s="120"/>
      <c r="BE29" s="121"/>
      <c r="CA29" s="496">
        <v>12</v>
      </c>
      <c r="CB29" s="496"/>
      <c r="CC29" s="497"/>
      <c r="CD29" s="497"/>
      <c r="CE29" s="497"/>
      <c r="CF29" s="692"/>
      <c r="CG29" s="692"/>
      <c r="CH29" s="692"/>
      <c r="CI29" s="189"/>
      <c r="CJ29" s="499"/>
      <c r="CK29" s="499"/>
      <c r="CL29" s="499"/>
      <c r="CM29" s="499"/>
      <c r="CN29" s="499"/>
      <c r="CO29" s="499"/>
      <c r="CP29" s="499"/>
      <c r="CQ29" s="499"/>
      <c r="CR29" s="499"/>
      <c r="CS29" s="500"/>
      <c r="CT29" s="493"/>
      <c r="CU29" s="494"/>
      <c r="CV29" s="495"/>
      <c r="CW29" s="501"/>
      <c r="CX29" s="501"/>
      <c r="CY29" s="501"/>
      <c r="CZ29" s="502"/>
      <c r="DA29" s="503"/>
      <c r="DB29" s="504"/>
      <c r="DC29" s="505"/>
      <c r="DD29" s="506"/>
      <c r="DE29" s="507"/>
      <c r="DF29" s="487"/>
      <c r="DG29" s="487"/>
      <c r="DH29" s="487"/>
      <c r="DI29" s="487"/>
      <c r="DJ29" s="487"/>
      <c r="DK29" s="487"/>
      <c r="DL29" s="488"/>
      <c r="DM29" s="693"/>
      <c r="DN29" s="693"/>
      <c r="DO29" s="693"/>
      <c r="DP29" s="486"/>
      <c r="DQ29" s="487"/>
      <c r="DR29" s="487"/>
      <c r="DS29" s="487"/>
      <c r="DT29" s="487"/>
      <c r="DU29" s="487"/>
      <c r="DV29" s="488"/>
    </row>
    <row r="30" spans="1:126" ht="23.25" customHeight="1" x14ac:dyDescent="0.15">
      <c r="A30" s="496">
        <v>13</v>
      </c>
      <c r="B30" s="496"/>
      <c r="C30" s="497"/>
      <c r="D30" s="497"/>
      <c r="E30" s="497"/>
      <c r="F30" s="498"/>
      <c r="G30" s="498"/>
      <c r="H30" s="498"/>
      <c r="I30" s="189"/>
      <c r="J30" s="499"/>
      <c r="K30" s="499"/>
      <c r="L30" s="499"/>
      <c r="M30" s="499"/>
      <c r="N30" s="499"/>
      <c r="O30" s="499"/>
      <c r="P30" s="499"/>
      <c r="Q30" s="499"/>
      <c r="R30" s="499"/>
      <c r="S30" s="500"/>
      <c r="T30" s="493"/>
      <c r="U30" s="494"/>
      <c r="V30" s="495"/>
      <c r="W30" s="501"/>
      <c r="X30" s="501"/>
      <c r="Y30" s="501"/>
      <c r="Z30" s="502"/>
      <c r="AA30" s="503"/>
      <c r="AB30" s="504"/>
      <c r="AC30" s="505"/>
      <c r="AD30" s="506"/>
      <c r="AE30" s="507"/>
      <c r="AF30" s="663"/>
      <c r="AG30" s="663"/>
      <c r="AH30" s="663"/>
      <c r="AI30" s="663"/>
      <c r="AJ30" s="663"/>
      <c r="AK30" s="663"/>
      <c r="AL30" s="663"/>
      <c r="AM30" s="663"/>
      <c r="AN30" s="663"/>
      <c r="AO30" s="707"/>
      <c r="AP30" s="707"/>
      <c r="AQ30" s="707"/>
      <c r="AR30" s="707"/>
      <c r="AS30" s="707"/>
      <c r="AT30" s="707"/>
      <c r="AU30" s="707"/>
      <c r="AV30" s="707"/>
      <c r="AW30" s="120"/>
      <c r="AY30" s="181" t="s">
        <v>449</v>
      </c>
      <c r="BE30" s="121"/>
      <c r="CA30" s="496">
        <v>13</v>
      </c>
      <c r="CB30" s="496"/>
      <c r="CC30" s="497"/>
      <c r="CD30" s="497"/>
      <c r="CE30" s="497"/>
      <c r="CF30" s="692"/>
      <c r="CG30" s="692"/>
      <c r="CH30" s="692"/>
      <c r="CI30" s="189"/>
      <c r="CJ30" s="499"/>
      <c r="CK30" s="499"/>
      <c r="CL30" s="499"/>
      <c r="CM30" s="499"/>
      <c r="CN30" s="499"/>
      <c r="CO30" s="499"/>
      <c r="CP30" s="499"/>
      <c r="CQ30" s="499"/>
      <c r="CR30" s="499"/>
      <c r="CS30" s="500"/>
      <c r="CT30" s="493"/>
      <c r="CU30" s="494"/>
      <c r="CV30" s="495"/>
      <c r="CW30" s="501"/>
      <c r="CX30" s="501"/>
      <c r="CY30" s="501"/>
      <c r="CZ30" s="502"/>
      <c r="DA30" s="503"/>
      <c r="DB30" s="504"/>
      <c r="DC30" s="505"/>
      <c r="DD30" s="506"/>
      <c r="DE30" s="507"/>
      <c r="DF30" s="487"/>
      <c r="DG30" s="487"/>
      <c r="DH30" s="487"/>
      <c r="DI30" s="487"/>
      <c r="DJ30" s="487"/>
      <c r="DK30" s="487"/>
      <c r="DL30" s="488"/>
      <c r="DM30" s="693"/>
      <c r="DN30" s="693"/>
      <c r="DO30" s="693"/>
      <c r="DP30" s="486"/>
      <c r="DQ30" s="487"/>
      <c r="DR30" s="487"/>
      <c r="DS30" s="487"/>
      <c r="DT30" s="487"/>
      <c r="DU30" s="487"/>
      <c r="DV30" s="488"/>
    </row>
    <row r="31" spans="1:126" ht="23.25" customHeight="1" x14ac:dyDescent="0.15">
      <c r="A31" s="496">
        <v>14</v>
      </c>
      <c r="B31" s="496"/>
      <c r="C31" s="497"/>
      <c r="D31" s="497"/>
      <c r="E31" s="497"/>
      <c r="F31" s="498"/>
      <c r="G31" s="498"/>
      <c r="H31" s="498"/>
      <c r="I31" s="189"/>
      <c r="J31" s="499"/>
      <c r="K31" s="499"/>
      <c r="L31" s="499"/>
      <c r="M31" s="499"/>
      <c r="N31" s="499"/>
      <c r="O31" s="499"/>
      <c r="P31" s="499"/>
      <c r="Q31" s="499"/>
      <c r="R31" s="499"/>
      <c r="S31" s="500"/>
      <c r="T31" s="493"/>
      <c r="U31" s="494"/>
      <c r="V31" s="495"/>
      <c r="W31" s="501"/>
      <c r="X31" s="501"/>
      <c r="Y31" s="501"/>
      <c r="Z31" s="502"/>
      <c r="AA31" s="503"/>
      <c r="AB31" s="504"/>
      <c r="AC31" s="505"/>
      <c r="AD31" s="506"/>
      <c r="AE31" s="507"/>
      <c r="AF31" s="663"/>
      <c r="AG31" s="663"/>
      <c r="AH31" s="663"/>
      <c r="AI31" s="663"/>
      <c r="AJ31" s="663"/>
      <c r="AK31" s="663"/>
      <c r="AL31" s="663"/>
      <c r="AM31" s="663"/>
      <c r="AN31" s="663"/>
      <c r="AO31" s="707"/>
      <c r="AP31" s="707"/>
      <c r="AQ31" s="707"/>
      <c r="AR31" s="707"/>
      <c r="AS31" s="707"/>
      <c r="AT31" s="707"/>
      <c r="AU31" s="707"/>
      <c r="AV31" s="707"/>
      <c r="AW31" s="120"/>
      <c r="AX31" s="72" t="s">
        <v>442</v>
      </c>
      <c r="AY31" s="61" t="s">
        <v>438</v>
      </c>
      <c r="BE31" s="121"/>
      <c r="CA31" s="496">
        <v>14</v>
      </c>
      <c r="CB31" s="496"/>
      <c r="CC31" s="497"/>
      <c r="CD31" s="497"/>
      <c r="CE31" s="497"/>
      <c r="CF31" s="692"/>
      <c r="CG31" s="692"/>
      <c r="CH31" s="692"/>
      <c r="CI31" s="189"/>
      <c r="CJ31" s="499"/>
      <c r="CK31" s="499"/>
      <c r="CL31" s="499"/>
      <c r="CM31" s="499"/>
      <c r="CN31" s="499"/>
      <c r="CO31" s="499"/>
      <c r="CP31" s="499"/>
      <c r="CQ31" s="499"/>
      <c r="CR31" s="499"/>
      <c r="CS31" s="500"/>
      <c r="CT31" s="493"/>
      <c r="CU31" s="494"/>
      <c r="CV31" s="495"/>
      <c r="CW31" s="501"/>
      <c r="CX31" s="501"/>
      <c r="CY31" s="501"/>
      <c r="CZ31" s="502"/>
      <c r="DA31" s="503"/>
      <c r="DB31" s="504"/>
      <c r="DC31" s="505"/>
      <c r="DD31" s="506"/>
      <c r="DE31" s="507"/>
      <c r="DF31" s="487"/>
      <c r="DG31" s="487"/>
      <c r="DH31" s="487"/>
      <c r="DI31" s="487"/>
      <c r="DJ31" s="487"/>
      <c r="DK31" s="487"/>
      <c r="DL31" s="488"/>
      <c r="DM31" s="693"/>
      <c r="DN31" s="693"/>
      <c r="DO31" s="693"/>
      <c r="DP31" s="486"/>
      <c r="DQ31" s="487"/>
      <c r="DR31" s="487"/>
      <c r="DS31" s="487"/>
      <c r="DT31" s="487"/>
      <c r="DU31" s="487"/>
      <c r="DV31" s="488"/>
    </row>
    <row r="32" spans="1:126" ht="23.25" customHeight="1" x14ac:dyDescent="0.15">
      <c r="A32" s="496">
        <v>15</v>
      </c>
      <c r="B32" s="496"/>
      <c r="C32" s="497"/>
      <c r="D32" s="497"/>
      <c r="E32" s="497"/>
      <c r="F32" s="498"/>
      <c r="G32" s="498"/>
      <c r="H32" s="498"/>
      <c r="I32" s="189"/>
      <c r="J32" s="499"/>
      <c r="K32" s="499"/>
      <c r="L32" s="499"/>
      <c r="M32" s="499"/>
      <c r="N32" s="499"/>
      <c r="O32" s="499"/>
      <c r="P32" s="499"/>
      <c r="Q32" s="499"/>
      <c r="R32" s="499"/>
      <c r="S32" s="500"/>
      <c r="T32" s="493"/>
      <c r="U32" s="494"/>
      <c r="V32" s="495"/>
      <c r="W32" s="501"/>
      <c r="X32" s="501"/>
      <c r="Y32" s="501"/>
      <c r="Z32" s="502"/>
      <c r="AA32" s="503"/>
      <c r="AB32" s="504"/>
      <c r="AC32" s="505"/>
      <c r="AD32" s="506"/>
      <c r="AE32" s="507"/>
      <c r="AF32" s="663"/>
      <c r="AG32" s="663"/>
      <c r="AH32" s="663"/>
      <c r="AI32" s="663"/>
      <c r="AJ32" s="663"/>
      <c r="AK32" s="663"/>
      <c r="AL32" s="663"/>
      <c r="AM32" s="663"/>
      <c r="AN32" s="663"/>
      <c r="AO32" s="707"/>
      <c r="AP32" s="707"/>
      <c r="AQ32" s="707"/>
      <c r="AR32" s="707"/>
      <c r="AS32" s="707"/>
      <c r="AT32" s="707"/>
      <c r="AU32" s="707"/>
      <c r="AV32" s="707"/>
      <c r="AW32" s="120"/>
      <c r="BE32" s="121"/>
      <c r="CA32" s="496">
        <v>15</v>
      </c>
      <c r="CB32" s="496"/>
      <c r="CC32" s="497"/>
      <c r="CD32" s="497"/>
      <c r="CE32" s="497"/>
      <c r="CF32" s="692"/>
      <c r="CG32" s="692"/>
      <c r="CH32" s="692"/>
      <c r="CI32" s="189"/>
      <c r="CJ32" s="499"/>
      <c r="CK32" s="499"/>
      <c r="CL32" s="499"/>
      <c r="CM32" s="499"/>
      <c r="CN32" s="499"/>
      <c r="CO32" s="499"/>
      <c r="CP32" s="499"/>
      <c r="CQ32" s="499"/>
      <c r="CR32" s="499"/>
      <c r="CS32" s="500"/>
      <c r="CT32" s="493"/>
      <c r="CU32" s="494"/>
      <c r="CV32" s="495"/>
      <c r="CW32" s="501"/>
      <c r="CX32" s="501"/>
      <c r="CY32" s="501"/>
      <c r="CZ32" s="502"/>
      <c r="DA32" s="503"/>
      <c r="DB32" s="504"/>
      <c r="DC32" s="505"/>
      <c r="DD32" s="506"/>
      <c r="DE32" s="507"/>
      <c r="DF32" s="487"/>
      <c r="DG32" s="487"/>
      <c r="DH32" s="487"/>
      <c r="DI32" s="487"/>
      <c r="DJ32" s="487"/>
      <c r="DK32" s="487"/>
      <c r="DL32" s="488"/>
      <c r="DM32" s="693"/>
      <c r="DN32" s="693"/>
      <c r="DO32" s="693"/>
      <c r="DP32" s="486"/>
      <c r="DQ32" s="487"/>
      <c r="DR32" s="487"/>
      <c r="DS32" s="487"/>
      <c r="DT32" s="487"/>
      <c r="DU32" s="487"/>
      <c r="DV32" s="488"/>
    </row>
    <row r="33" spans="1:126" ht="23.25" customHeight="1" x14ac:dyDescent="0.15">
      <c r="A33" s="496">
        <v>16</v>
      </c>
      <c r="B33" s="496"/>
      <c r="C33" s="497"/>
      <c r="D33" s="497"/>
      <c r="E33" s="497"/>
      <c r="F33" s="498"/>
      <c r="G33" s="498"/>
      <c r="H33" s="498"/>
      <c r="I33" s="189"/>
      <c r="J33" s="499"/>
      <c r="K33" s="499"/>
      <c r="L33" s="499"/>
      <c r="M33" s="499"/>
      <c r="N33" s="499"/>
      <c r="O33" s="499"/>
      <c r="P33" s="499"/>
      <c r="Q33" s="499"/>
      <c r="R33" s="499"/>
      <c r="S33" s="500"/>
      <c r="T33" s="493"/>
      <c r="U33" s="494"/>
      <c r="V33" s="495"/>
      <c r="W33" s="501"/>
      <c r="X33" s="501"/>
      <c r="Y33" s="501"/>
      <c r="Z33" s="502"/>
      <c r="AA33" s="503"/>
      <c r="AB33" s="504"/>
      <c r="AC33" s="505"/>
      <c r="AD33" s="506"/>
      <c r="AE33" s="507"/>
      <c r="AF33" s="663"/>
      <c r="AG33" s="663"/>
      <c r="AH33" s="663"/>
      <c r="AI33" s="663"/>
      <c r="AJ33" s="663"/>
      <c r="AK33" s="663"/>
      <c r="AL33" s="663"/>
      <c r="AM33" s="663"/>
      <c r="AN33" s="663"/>
      <c r="AO33" s="707"/>
      <c r="AP33" s="707"/>
      <c r="AQ33" s="707"/>
      <c r="AR33" s="707"/>
      <c r="AS33" s="707"/>
      <c r="AT33" s="707"/>
      <c r="AU33" s="707"/>
      <c r="AV33" s="707"/>
      <c r="AW33" s="120"/>
      <c r="BE33" s="121"/>
      <c r="CA33" s="496">
        <v>16</v>
      </c>
      <c r="CB33" s="496"/>
      <c r="CC33" s="497"/>
      <c r="CD33" s="497"/>
      <c r="CE33" s="497"/>
      <c r="CF33" s="692"/>
      <c r="CG33" s="692"/>
      <c r="CH33" s="692"/>
      <c r="CI33" s="189"/>
      <c r="CJ33" s="499"/>
      <c r="CK33" s="499"/>
      <c r="CL33" s="499"/>
      <c r="CM33" s="499"/>
      <c r="CN33" s="499"/>
      <c r="CO33" s="499"/>
      <c r="CP33" s="499"/>
      <c r="CQ33" s="499"/>
      <c r="CR33" s="499"/>
      <c r="CS33" s="500"/>
      <c r="CT33" s="493"/>
      <c r="CU33" s="494"/>
      <c r="CV33" s="495"/>
      <c r="CW33" s="501"/>
      <c r="CX33" s="501"/>
      <c r="CY33" s="501"/>
      <c r="CZ33" s="502"/>
      <c r="DA33" s="503"/>
      <c r="DB33" s="504"/>
      <c r="DC33" s="505"/>
      <c r="DD33" s="506"/>
      <c r="DE33" s="507"/>
      <c r="DF33" s="487"/>
      <c r="DG33" s="487"/>
      <c r="DH33" s="487"/>
      <c r="DI33" s="487"/>
      <c r="DJ33" s="487"/>
      <c r="DK33" s="487"/>
      <c r="DL33" s="488"/>
      <c r="DM33" s="693"/>
      <c r="DN33" s="693"/>
      <c r="DO33" s="693"/>
      <c r="DP33" s="486"/>
      <c r="DQ33" s="487"/>
      <c r="DR33" s="487"/>
      <c r="DS33" s="487"/>
      <c r="DT33" s="487"/>
      <c r="DU33" s="487"/>
      <c r="DV33" s="488"/>
    </row>
    <row r="34" spans="1:126" ht="23.25" customHeight="1" x14ac:dyDescent="0.15">
      <c r="A34" s="496">
        <v>17</v>
      </c>
      <c r="B34" s="496"/>
      <c r="C34" s="497"/>
      <c r="D34" s="497"/>
      <c r="E34" s="497"/>
      <c r="F34" s="498"/>
      <c r="G34" s="498"/>
      <c r="H34" s="498"/>
      <c r="I34" s="189"/>
      <c r="J34" s="499"/>
      <c r="K34" s="499"/>
      <c r="L34" s="499"/>
      <c r="M34" s="499"/>
      <c r="N34" s="499"/>
      <c r="O34" s="499"/>
      <c r="P34" s="499"/>
      <c r="Q34" s="499"/>
      <c r="R34" s="499"/>
      <c r="S34" s="500"/>
      <c r="T34" s="493"/>
      <c r="U34" s="494"/>
      <c r="V34" s="495"/>
      <c r="W34" s="501"/>
      <c r="X34" s="501"/>
      <c r="Y34" s="501"/>
      <c r="Z34" s="502"/>
      <c r="AA34" s="503"/>
      <c r="AB34" s="504"/>
      <c r="AC34" s="505"/>
      <c r="AD34" s="506"/>
      <c r="AE34" s="507"/>
      <c r="AF34" s="663"/>
      <c r="AG34" s="663"/>
      <c r="AH34" s="663"/>
      <c r="AI34" s="663"/>
      <c r="AJ34" s="663"/>
      <c r="AK34" s="663"/>
      <c r="AL34" s="663"/>
      <c r="AM34" s="663"/>
      <c r="AN34" s="663"/>
      <c r="AO34" s="707"/>
      <c r="AP34" s="707"/>
      <c r="AQ34" s="707"/>
      <c r="AR34" s="707"/>
      <c r="AS34" s="707"/>
      <c r="AT34" s="707"/>
      <c r="AU34" s="707"/>
      <c r="AV34" s="707"/>
      <c r="AW34" s="120"/>
      <c r="BE34" s="121"/>
      <c r="CA34" s="496">
        <v>17</v>
      </c>
      <c r="CB34" s="496"/>
      <c r="CC34" s="497"/>
      <c r="CD34" s="497"/>
      <c r="CE34" s="497"/>
      <c r="CF34" s="692"/>
      <c r="CG34" s="692"/>
      <c r="CH34" s="692"/>
      <c r="CI34" s="189"/>
      <c r="CJ34" s="499"/>
      <c r="CK34" s="499"/>
      <c r="CL34" s="499"/>
      <c r="CM34" s="499"/>
      <c r="CN34" s="499"/>
      <c r="CO34" s="499"/>
      <c r="CP34" s="499"/>
      <c r="CQ34" s="499"/>
      <c r="CR34" s="499"/>
      <c r="CS34" s="500"/>
      <c r="CT34" s="493"/>
      <c r="CU34" s="494"/>
      <c r="CV34" s="495"/>
      <c r="CW34" s="501"/>
      <c r="CX34" s="501"/>
      <c r="CY34" s="501"/>
      <c r="CZ34" s="502"/>
      <c r="DA34" s="503"/>
      <c r="DB34" s="504"/>
      <c r="DC34" s="505"/>
      <c r="DD34" s="506"/>
      <c r="DE34" s="507"/>
      <c r="DF34" s="487"/>
      <c r="DG34" s="487"/>
      <c r="DH34" s="487"/>
      <c r="DI34" s="487"/>
      <c r="DJ34" s="487"/>
      <c r="DK34" s="487"/>
      <c r="DL34" s="488"/>
      <c r="DM34" s="693"/>
      <c r="DN34" s="693"/>
      <c r="DO34" s="693"/>
      <c r="DP34" s="486"/>
      <c r="DQ34" s="487"/>
      <c r="DR34" s="487"/>
      <c r="DS34" s="487"/>
      <c r="DT34" s="487"/>
      <c r="DU34" s="487"/>
      <c r="DV34" s="488"/>
    </row>
    <row r="35" spans="1:126" ht="23.25" customHeight="1" x14ac:dyDescent="0.15">
      <c r="A35" s="496">
        <v>18</v>
      </c>
      <c r="B35" s="496"/>
      <c r="C35" s="497"/>
      <c r="D35" s="497"/>
      <c r="E35" s="497"/>
      <c r="F35" s="498"/>
      <c r="G35" s="498"/>
      <c r="H35" s="498"/>
      <c r="I35" s="189"/>
      <c r="J35" s="499"/>
      <c r="K35" s="499"/>
      <c r="L35" s="499"/>
      <c r="M35" s="499"/>
      <c r="N35" s="499"/>
      <c r="O35" s="499"/>
      <c r="P35" s="499"/>
      <c r="Q35" s="499"/>
      <c r="R35" s="499"/>
      <c r="S35" s="500"/>
      <c r="T35" s="493"/>
      <c r="U35" s="494"/>
      <c r="V35" s="495"/>
      <c r="W35" s="501"/>
      <c r="X35" s="501"/>
      <c r="Y35" s="501"/>
      <c r="Z35" s="502"/>
      <c r="AA35" s="503"/>
      <c r="AB35" s="504"/>
      <c r="AC35" s="505"/>
      <c r="AD35" s="506"/>
      <c r="AE35" s="507"/>
      <c r="AF35" s="663"/>
      <c r="AG35" s="663"/>
      <c r="AH35" s="663"/>
      <c r="AI35" s="663"/>
      <c r="AJ35" s="663"/>
      <c r="AK35" s="663"/>
      <c r="AL35" s="663"/>
      <c r="AM35" s="663"/>
      <c r="AN35" s="663"/>
      <c r="AO35" s="707"/>
      <c r="AP35" s="707"/>
      <c r="AQ35" s="707"/>
      <c r="AR35" s="707"/>
      <c r="AS35" s="707"/>
      <c r="AT35" s="707"/>
      <c r="AU35" s="707"/>
      <c r="AV35" s="707"/>
      <c r="AW35" s="120"/>
      <c r="BE35" s="121"/>
      <c r="CA35" s="496">
        <v>18</v>
      </c>
      <c r="CB35" s="496"/>
      <c r="CC35" s="497"/>
      <c r="CD35" s="497"/>
      <c r="CE35" s="497"/>
      <c r="CF35" s="692"/>
      <c r="CG35" s="692"/>
      <c r="CH35" s="692"/>
      <c r="CI35" s="189"/>
      <c r="CJ35" s="499"/>
      <c r="CK35" s="499"/>
      <c r="CL35" s="499"/>
      <c r="CM35" s="499"/>
      <c r="CN35" s="499"/>
      <c r="CO35" s="499"/>
      <c r="CP35" s="499"/>
      <c r="CQ35" s="499"/>
      <c r="CR35" s="499"/>
      <c r="CS35" s="500"/>
      <c r="CT35" s="493"/>
      <c r="CU35" s="494"/>
      <c r="CV35" s="495"/>
      <c r="CW35" s="501"/>
      <c r="CX35" s="501"/>
      <c r="CY35" s="501"/>
      <c r="CZ35" s="502"/>
      <c r="DA35" s="503"/>
      <c r="DB35" s="504"/>
      <c r="DC35" s="505"/>
      <c r="DD35" s="506"/>
      <c r="DE35" s="507"/>
      <c r="DF35" s="487"/>
      <c r="DG35" s="487"/>
      <c r="DH35" s="487"/>
      <c r="DI35" s="487"/>
      <c r="DJ35" s="487"/>
      <c r="DK35" s="487"/>
      <c r="DL35" s="488"/>
      <c r="DM35" s="693"/>
      <c r="DN35" s="693"/>
      <c r="DO35" s="693"/>
      <c r="DP35" s="486"/>
      <c r="DQ35" s="487"/>
      <c r="DR35" s="487"/>
      <c r="DS35" s="487"/>
      <c r="DT35" s="487"/>
      <c r="DU35" s="487"/>
      <c r="DV35" s="488"/>
    </row>
    <row r="36" spans="1:126" ht="23.25" customHeight="1" x14ac:dyDescent="0.15">
      <c r="A36" s="496">
        <v>19</v>
      </c>
      <c r="B36" s="496"/>
      <c r="C36" s="497"/>
      <c r="D36" s="497"/>
      <c r="E36" s="497"/>
      <c r="F36" s="498"/>
      <c r="G36" s="498"/>
      <c r="H36" s="498"/>
      <c r="I36" s="189"/>
      <c r="J36" s="499"/>
      <c r="K36" s="499"/>
      <c r="L36" s="499"/>
      <c r="M36" s="499"/>
      <c r="N36" s="499"/>
      <c r="O36" s="499"/>
      <c r="P36" s="499"/>
      <c r="Q36" s="499"/>
      <c r="R36" s="499"/>
      <c r="S36" s="500"/>
      <c r="T36" s="493"/>
      <c r="U36" s="494"/>
      <c r="V36" s="495"/>
      <c r="W36" s="501"/>
      <c r="X36" s="501"/>
      <c r="Y36" s="501"/>
      <c r="Z36" s="502"/>
      <c r="AA36" s="503"/>
      <c r="AB36" s="504"/>
      <c r="AC36" s="505"/>
      <c r="AD36" s="506"/>
      <c r="AE36" s="507"/>
      <c r="AF36" s="663"/>
      <c r="AG36" s="663"/>
      <c r="AH36" s="663"/>
      <c r="AI36" s="663"/>
      <c r="AJ36" s="663"/>
      <c r="AK36" s="663"/>
      <c r="AL36" s="663"/>
      <c r="AM36" s="663"/>
      <c r="AN36" s="663"/>
      <c r="AO36" s="707"/>
      <c r="AP36" s="707"/>
      <c r="AQ36" s="707"/>
      <c r="AR36" s="707"/>
      <c r="AS36" s="707"/>
      <c r="AT36" s="707"/>
      <c r="AU36" s="707"/>
      <c r="AV36" s="707"/>
      <c r="AW36" s="120"/>
      <c r="BE36" s="121"/>
      <c r="CA36" s="496">
        <v>19</v>
      </c>
      <c r="CB36" s="496"/>
      <c r="CC36" s="497"/>
      <c r="CD36" s="497"/>
      <c r="CE36" s="497"/>
      <c r="CF36" s="692"/>
      <c r="CG36" s="692"/>
      <c r="CH36" s="692"/>
      <c r="CI36" s="189"/>
      <c r="CJ36" s="499"/>
      <c r="CK36" s="499"/>
      <c r="CL36" s="499"/>
      <c r="CM36" s="499"/>
      <c r="CN36" s="499"/>
      <c r="CO36" s="499"/>
      <c r="CP36" s="499"/>
      <c r="CQ36" s="499"/>
      <c r="CR36" s="499"/>
      <c r="CS36" s="500"/>
      <c r="CT36" s="493"/>
      <c r="CU36" s="494"/>
      <c r="CV36" s="495"/>
      <c r="CW36" s="501"/>
      <c r="CX36" s="501"/>
      <c r="CY36" s="501"/>
      <c r="CZ36" s="502"/>
      <c r="DA36" s="503"/>
      <c r="DB36" s="504"/>
      <c r="DC36" s="505"/>
      <c r="DD36" s="506"/>
      <c r="DE36" s="507"/>
      <c r="DF36" s="487"/>
      <c r="DG36" s="487"/>
      <c r="DH36" s="487"/>
      <c r="DI36" s="487"/>
      <c r="DJ36" s="487"/>
      <c r="DK36" s="487"/>
      <c r="DL36" s="488"/>
      <c r="DM36" s="693"/>
      <c r="DN36" s="693"/>
      <c r="DO36" s="693"/>
      <c r="DP36" s="486"/>
      <c r="DQ36" s="487"/>
      <c r="DR36" s="487"/>
      <c r="DS36" s="487"/>
      <c r="DT36" s="487"/>
      <c r="DU36" s="487"/>
      <c r="DV36" s="488"/>
    </row>
    <row r="37" spans="1:126" ht="23.25" customHeight="1" x14ac:dyDescent="0.15">
      <c r="A37" s="474">
        <v>20</v>
      </c>
      <c r="B37" s="474"/>
      <c r="C37" s="475"/>
      <c r="D37" s="475"/>
      <c r="E37" s="475"/>
      <c r="F37" s="476"/>
      <c r="G37" s="476"/>
      <c r="H37" s="476"/>
      <c r="I37" s="190"/>
      <c r="J37" s="477"/>
      <c r="K37" s="477"/>
      <c r="L37" s="477"/>
      <c r="M37" s="477"/>
      <c r="N37" s="477"/>
      <c r="O37" s="477"/>
      <c r="P37" s="477"/>
      <c r="Q37" s="477"/>
      <c r="R37" s="477"/>
      <c r="S37" s="478"/>
      <c r="T37" s="464"/>
      <c r="U37" s="465"/>
      <c r="V37" s="466"/>
      <c r="W37" s="467"/>
      <c r="X37" s="467"/>
      <c r="Y37" s="467"/>
      <c r="Z37" s="468"/>
      <c r="AA37" s="469"/>
      <c r="AB37" s="470"/>
      <c r="AC37" s="471"/>
      <c r="AD37" s="472"/>
      <c r="AE37" s="473"/>
      <c r="AF37" s="661"/>
      <c r="AG37" s="661"/>
      <c r="AH37" s="661"/>
      <c r="AI37" s="661"/>
      <c r="AJ37" s="661"/>
      <c r="AK37" s="661"/>
      <c r="AL37" s="661"/>
      <c r="AM37" s="661"/>
      <c r="AN37" s="661"/>
      <c r="AO37" s="662"/>
      <c r="AP37" s="662"/>
      <c r="AQ37" s="662"/>
      <c r="AR37" s="662"/>
      <c r="AS37" s="662"/>
      <c r="AT37" s="662"/>
      <c r="AU37" s="662"/>
      <c r="AV37" s="662"/>
      <c r="AW37" s="120"/>
      <c r="BE37" s="121"/>
      <c r="CA37" s="474">
        <v>20</v>
      </c>
      <c r="CB37" s="474"/>
      <c r="CC37" s="475"/>
      <c r="CD37" s="475"/>
      <c r="CE37" s="475"/>
      <c r="CF37" s="706"/>
      <c r="CG37" s="706"/>
      <c r="CH37" s="706"/>
      <c r="CI37" s="190"/>
      <c r="CJ37" s="477"/>
      <c r="CK37" s="477"/>
      <c r="CL37" s="477"/>
      <c r="CM37" s="477"/>
      <c r="CN37" s="477"/>
      <c r="CO37" s="477"/>
      <c r="CP37" s="477"/>
      <c r="CQ37" s="477"/>
      <c r="CR37" s="477"/>
      <c r="CS37" s="478"/>
      <c r="CT37" s="464"/>
      <c r="CU37" s="465"/>
      <c r="CV37" s="466"/>
      <c r="CW37" s="467"/>
      <c r="CX37" s="467"/>
      <c r="CY37" s="467"/>
      <c r="CZ37" s="468"/>
      <c r="DA37" s="469"/>
      <c r="DB37" s="470"/>
      <c r="DC37" s="471"/>
      <c r="DD37" s="472"/>
      <c r="DE37" s="473"/>
      <c r="DF37" s="490"/>
      <c r="DG37" s="490"/>
      <c r="DH37" s="490"/>
      <c r="DI37" s="490"/>
      <c r="DJ37" s="490"/>
      <c r="DK37" s="490"/>
      <c r="DL37" s="491"/>
      <c r="DM37" s="705"/>
      <c r="DN37" s="705"/>
      <c r="DO37" s="705"/>
      <c r="DP37" s="489"/>
      <c r="DQ37" s="490"/>
      <c r="DR37" s="490"/>
      <c r="DS37" s="490"/>
      <c r="DT37" s="490"/>
      <c r="DU37" s="490"/>
      <c r="DV37" s="491"/>
    </row>
    <row r="38" spans="1:126" ht="9" customHeight="1" x14ac:dyDescent="0.15">
      <c r="A38" s="103"/>
      <c r="B38" s="103"/>
      <c r="C38" s="122"/>
      <c r="D38" s="122"/>
      <c r="E38" s="122"/>
      <c r="F38" s="91"/>
      <c r="G38" s="91"/>
      <c r="H38" s="91"/>
      <c r="I38" s="103"/>
      <c r="J38" s="123"/>
      <c r="K38" s="123"/>
      <c r="L38" s="123"/>
      <c r="M38" s="123"/>
      <c r="N38" s="123"/>
      <c r="O38" s="123"/>
      <c r="P38" s="123"/>
      <c r="Q38" s="123"/>
      <c r="R38" s="123"/>
      <c r="S38" s="123"/>
      <c r="T38" s="122"/>
      <c r="U38" s="122"/>
      <c r="V38" s="122"/>
      <c r="W38" s="104"/>
      <c r="X38" s="104"/>
      <c r="Y38" s="104"/>
      <c r="Z38" s="124"/>
      <c r="AA38" s="124"/>
      <c r="AB38" s="124"/>
      <c r="AC38" s="120"/>
      <c r="AD38" s="125"/>
      <c r="AE38" s="125"/>
      <c r="AF38" s="125"/>
      <c r="AG38" s="125"/>
      <c r="AH38" s="125"/>
      <c r="AI38" s="125"/>
      <c r="AJ38" s="125"/>
      <c r="AK38" s="125"/>
      <c r="AL38" s="120"/>
      <c r="AM38" s="120"/>
      <c r="AN38" s="120"/>
      <c r="AO38" s="120"/>
      <c r="AP38" s="126"/>
      <c r="AQ38" s="126"/>
      <c r="AR38" s="126"/>
      <c r="AS38" s="126"/>
      <c r="AT38" s="126"/>
      <c r="AU38" s="126"/>
      <c r="AV38" s="126"/>
      <c r="AW38" s="120"/>
      <c r="BE38" s="121"/>
      <c r="CA38" s="103"/>
      <c r="CB38" s="103"/>
      <c r="CC38" s="122"/>
      <c r="CD38" s="122"/>
      <c r="CE38" s="122"/>
      <c r="CF38" s="91"/>
      <c r="CG38" s="91"/>
      <c r="CH38" s="91"/>
      <c r="CI38" s="103"/>
      <c r="CJ38" s="123"/>
      <c r="CK38" s="123"/>
      <c r="CL38" s="123"/>
      <c r="CM38" s="123"/>
      <c r="CN38" s="123"/>
      <c r="CO38" s="123"/>
      <c r="CP38" s="123"/>
      <c r="CQ38" s="123"/>
      <c r="CR38" s="123"/>
      <c r="CS38" s="123"/>
      <c r="CT38" s="122"/>
      <c r="CU38" s="122"/>
      <c r="CV38" s="122"/>
      <c r="CW38" s="104"/>
      <c r="CX38" s="104"/>
      <c r="CY38" s="104"/>
      <c r="CZ38" s="124"/>
      <c r="DA38" s="124"/>
      <c r="DB38" s="124"/>
      <c r="DC38" s="120"/>
      <c r="DD38" s="125"/>
      <c r="DE38" s="125"/>
      <c r="DF38" s="125"/>
      <c r="DG38" s="125"/>
      <c r="DH38" s="125"/>
      <c r="DI38" s="125"/>
      <c r="DJ38" s="125"/>
      <c r="DK38" s="125"/>
      <c r="DL38" s="120"/>
      <c r="DM38" s="120"/>
      <c r="DN38" s="120"/>
      <c r="DO38" s="120"/>
      <c r="DP38" s="126"/>
      <c r="DQ38" s="126"/>
      <c r="DR38" s="126"/>
      <c r="DS38" s="126"/>
      <c r="DT38" s="126"/>
      <c r="DU38" s="126"/>
      <c r="DV38" s="126"/>
    </row>
    <row r="39" spans="1:126" ht="12" customHeight="1" x14ac:dyDescent="0.15">
      <c r="A39" s="660" t="s">
        <v>432</v>
      </c>
      <c r="B39" s="660"/>
      <c r="C39" s="660"/>
      <c r="D39" s="660"/>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0"/>
      <c r="AL39" s="660"/>
      <c r="AM39" s="660"/>
      <c r="AN39" s="660"/>
      <c r="AO39" s="660"/>
      <c r="AP39" s="660"/>
      <c r="AQ39" s="660"/>
      <c r="AR39" s="660"/>
      <c r="AS39" s="660"/>
      <c r="AT39" s="660"/>
      <c r="AU39" s="660"/>
      <c r="AV39" s="660"/>
      <c r="AW39" s="128"/>
      <c r="CA39" s="660" t="s">
        <v>106</v>
      </c>
      <c r="CB39" s="660"/>
      <c r="CC39" s="660"/>
      <c r="CD39" s="660"/>
      <c r="CE39" s="660"/>
      <c r="CF39" s="660"/>
      <c r="CG39" s="660"/>
      <c r="CH39" s="660"/>
      <c r="CI39" s="660"/>
      <c r="CJ39" s="660"/>
      <c r="CK39" s="660"/>
      <c r="CL39" s="660"/>
      <c r="CM39" s="660"/>
      <c r="CN39" s="660"/>
      <c r="CO39" s="660"/>
      <c r="CP39" s="660"/>
      <c r="CQ39" s="660"/>
      <c r="CR39" s="660"/>
      <c r="CS39" s="660"/>
      <c r="CT39" s="660"/>
      <c r="CU39" s="660"/>
      <c r="CV39" s="660"/>
      <c r="CW39" s="660"/>
      <c r="CX39" s="660"/>
      <c r="CY39" s="660"/>
      <c r="CZ39" s="660"/>
      <c r="DA39" s="660"/>
      <c r="DB39" s="660"/>
      <c r="DC39" s="660"/>
      <c r="DD39" s="660"/>
      <c r="DE39" s="660"/>
      <c r="DF39" s="660"/>
      <c r="DG39" s="660"/>
      <c r="DH39" s="660"/>
      <c r="DI39" s="660"/>
      <c r="DJ39" s="660"/>
      <c r="DK39" s="660"/>
      <c r="DL39" s="660"/>
      <c r="DM39" s="660"/>
      <c r="DN39" s="660"/>
      <c r="DO39" s="660"/>
      <c r="DP39" s="660"/>
      <c r="DQ39" s="660"/>
      <c r="DR39" s="660"/>
      <c r="DS39" s="660"/>
      <c r="DT39" s="660"/>
      <c r="DU39" s="660"/>
      <c r="DV39" s="660"/>
    </row>
    <row r="40" spans="1:126" ht="12" customHeight="1" x14ac:dyDescent="0.15">
      <c r="A40" s="660" t="s">
        <v>434</v>
      </c>
      <c r="B40" s="660"/>
      <c r="C40" s="660"/>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c r="AB40" s="660"/>
      <c r="AC40" s="660"/>
      <c r="AD40" s="660"/>
      <c r="AE40" s="660"/>
      <c r="AF40" s="660"/>
      <c r="AG40" s="660"/>
      <c r="AH40" s="660"/>
      <c r="AI40" s="660"/>
      <c r="AJ40" s="660"/>
      <c r="AK40" s="660"/>
      <c r="AL40" s="660"/>
      <c r="AM40" s="660"/>
      <c r="AN40" s="660"/>
      <c r="AO40" s="660"/>
      <c r="AP40" s="660"/>
      <c r="AQ40" s="660"/>
      <c r="AR40" s="660"/>
      <c r="AS40" s="660"/>
      <c r="AT40" s="660"/>
      <c r="AU40" s="660"/>
      <c r="AV40" s="660"/>
      <c r="AW40" s="127"/>
      <c r="CA40" s="660" t="s">
        <v>107</v>
      </c>
      <c r="CB40" s="660"/>
      <c r="CC40" s="660"/>
      <c r="CD40" s="660"/>
      <c r="CE40" s="660"/>
      <c r="CF40" s="660"/>
      <c r="CG40" s="660"/>
      <c r="CH40" s="660"/>
      <c r="CI40" s="660"/>
      <c r="CJ40" s="660"/>
      <c r="CK40" s="660"/>
      <c r="CL40" s="660"/>
      <c r="CM40" s="660"/>
      <c r="CN40" s="660"/>
      <c r="CO40" s="660"/>
      <c r="CP40" s="660"/>
      <c r="CQ40" s="660"/>
      <c r="CR40" s="660"/>
      <c r="CS40" s="660"/>
      <c r="CT40" s="660"/>
      <c r="CU40" s="660"/>
      <c r="CV40" s="660"/>
      <c r="CW40" s="660"/>
      <c r="CX40" s="660"/>
      <c r="CY40" s="660"/>
      <c r="CZ40" s="660"/>
      <c r="DA40" s="660"/>
      <c r="DB40" s="660"/>
      <c r="DC40" s="660"/>
      <c r="DD40" s="660"/>
      <c r="DE40" s="660"/>
      <c r="DF40" s="660"/>
      <c r="DG40" s="660"/>
      <c r="DH40" s="660"/>
      <c r="DI40" s="660"/>
      <c r="DJ40" s="660"/>
      <c r="DK40" s="660"/>
      <c r="DL40" s="660"/>
      <c r="DM40" s="660"/>
      <c r="DN40" s="660"/>
      <c r="DO40" s="660"/>
      <c r="DP40" s="660"/>
      <c r="DQ40" s="660"/>
      <c r="DR40" s="660"/>
      <c r="DS40" s="660"/>
      <c r="DT40" s="660"/>
      <c r="DU40" s="660"/>
      <c r="DV40" s="660"/>
    </row>
    <row r="41" spans="1:126" ht="12" customHeight="1" x14ac:dyDescent="0.15">
      <c r="A41" s="660" t="s">
        <v>435</v>
      </c>
      <c r="B41" s="660"/>
      <c r="C41" s="660"/>
      <c r="D41" s="660"/>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0"/>
      <c r="AH41" s="660"/>
      <c r="AI41" s="660"/>
      <c r="AJ41" s="660"/>
      <c r="AK41" s="660"/>
      <c r="AL41" s="660"/>
      <c r="AM41" s="660"/>
      <c r="AN41" s="660"/>
      <c r="AO41" s="660"/>
      <c r="AP41" s="660"/>
      <c r="AQ41" s="660"/>
      <c r="AR41" s="660"/>
      <c r="AS41" s="660"/>
      <c r="AT41" s="660"/>
      <c r="AU41" s="660"/>
      <c r="AV41" s="660"/>
      <c r="AW41" s="127"/>
      <c r="CA41" s="660" t="s">
        <v>108</v>
      </c>
      <c r="CB41" s="660"/>
      <c r="CC41" s="660"/>
      <c r="CD41" s="660"/>
      <c r="CE41" s="660"/>
      <c r="CF41" s="660"/>
      <c r="CG41" s="660"/>
      <c r="CH41" s="660"/>
      <c r="CI41" s="660"/>
      <c r="CJ41" s="660"/>
      <c r="CK41" s="660"/>
      <c r="CL41" s="660"/>
      <c r="CM41" s="660"/>
      <c r="CN41" s="660"/>
      <c r="CO41" s="660"/>
      <c r="CP41" s="660"/>
      <c r="CQ41" s="660"/>
      <c r="CR41" s="660"/>
      <c r="CS41" s="660"/>
      <c r="CT41" s="660"/>
      <c r="CU41" s="660"/>
      <c r="CV41" s="660"/>
      <c r="CW41" s="660"/>
      <c r="CX41" s="660"/>
      <c r="CY41" s="660"/>
      <c r="CZ41" s="660"/>
      <c r="DA41" s="660"/>
      <c r="DB41" s="660"/>
      <c r="DC41" s="660"/>
      <c r="DD41" s="660"/>
      <c r="DE41" s="660"/>
      <c r="DF41" s="660"/>
      <c r="DG41" s="660"/>
      <c r="DH41" s="660"/>
      <c r="DI41" s="660"/>
      <c r="DJ41" s="660"/>
      <c r="DK41" s="660"/>
      <c r="DL41" s="660"/>
      <c r="DM41" s="660"/>
      <c r="DN41" s="660"/>
      <c r="DO41" s="660"/>
      <c r="DP41" s="660"/>
      <c r="DQ41" s="660"/>
      <c r="DR41" s="660"/>
      <c r="DS41" s="660"/>
      <c r="DT41" s="660"/>
      <c r="DU41" s="660"/>
      <c r="DV41" s="660"/>
    </row>
    <row r="42" spans="1:126" ht="12" customHeight="1" x14ac:dyDescent="0.15">
      <c r="A42" s="660" t="s">
        <v>436</v>
      </c>
      <c r="B42" s="660"/>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c r="AC42" s="660"/>
      <c r="AD42" s="660"/>
      <c r="AE42" s="660"/>
      <c r="AF42" s="660"/>
      <c r="AG42" s="660"/>
      <c r="AH42" s="660"/>
      <c r="AI42" s="660"/>
      <c r="AJ42" s="660"/>
      <c r="AK42" s="660"/>
      <c r="AL42" s="660"/>
      <c r="AM42" s="660"/>
      <c r="AN42" s="660"/>
      <c r="AO42" s="660"/>
      <c r="AP42" s="660"/>
      <c r="AQ42" s="660"/>
      <c r="AR42" s="660"/>
      <c r="AS42" s="660"/>
      <c r="AT42" s="660"/>
      <c r="AU42" s="660"/>
      <c r="AV42" s="660"/>
      <c r="AW42" s="127"/>
      <c r="CA42" s="660" t="s">
        <v>109</v>
      </c>
      <c r="CB42" s="660"/>
      <c r="CC42" s="660"/>
      <c r="CD42" s="660"/>
      <c r="CE42" s="660"/>
      <c r="CF42" s="660"/>
      <c r="CG42" s="660"/>
      <c r="CH42" s="660"/>
      <c r="CI42" s="660"/>
      <c r="CJ42" s="660"/>
      <c r="CK42" s="660"/>
      <c r="CL42" s="660"/>
      <c r="CM42" s="660"/>
      <c r="CN42" s="660"/>
      <c r="CO42" s="660"/>
      <c r="CP42" s="660"/>
      <c r="CQ42" s="660"/>
      <c r="CR42" s="660"/>
      <c r="CS42" s="660"/>
      <c r="CT42" s="660"/>
      <c r="CU42" s="660"/>
      <c r="CV42" s="660"/>
      <c r="CW42" s="660"/>
      <c r="CX42" s="660"/>
      <c r="CY42" s="660"/>
      <c r="CZ42" s="660"/>
      <c r="DA42" s="660"/>
      <c r="DB42" s="660"/>
      <c r="DC42" s="660"/>
      <c r="DD42" s="660"/>
      <c r="DE42" s="660"/>
      <c r="DF42" s="660"/>
      <c r="DG42" s="660"/>
      <c r="DH42" s="660"/>
      <c r="DI42" s="660"/>
      <c r="DJ42" s="660"/>
      <c r="DK42" s="660"/>
      <c r="DL42" s="660"/>
      <c r="DM42" s="660"/>
      <c r="DN42" s="660"/>
      <c r="DO42" s="660"/>
      <c r="DP42" s="660"/>
      <c r="DQ42" s="660"/>
      <c r="DR42" s="660"/>
      <c r="DS42" s="660"/>
      <c r="DT42" s="660"/>
      <c r="DU42" s="660"/>
      <c r="DV42" s="660"/>
    </row>
    <row r="43" spans="1:126" ht="12" customHeight="1" x14ac:dyDescent="0.15">
      <c r="A43" s="660" t="s">
        <v>433</v>
      </c>
      <c r="B43" s="660"/>
      <c r="C43" s="660"/>
      <c r="D43" s="660"/>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0"/>
      <c r="AN43" s="660"/>
      <c r="AO43" s="660"/>
      <c r="AP43" s="660"/>
      <c r="AQ43" s="660"/>
      <c r="AR43" s="660"/>
      <c r="AS43" s="660"/>
      <c r="AT43" s="660"/>
      <c r="AU43" s="660"/>
      <c r="AV43" s="660"/>
      <c r="AW43" s="127"/>
      <c r="CA43" s="660" t="s">
        <v>110</v>
      </c>
      <c r="CB43" s="660"/>
      <c r="CC43" s="660"/>
      <c r="CD43" s="660"/>
      <c r="CE43" s="660"/>
      <c r="CF43" s="660"/>
      <c r="CG43" s="660"/>
      <c r="CH43" s="660"/>
      <c r="CI43" s="660"/>
      <c r="CJ43" s="660"/>
      <c r="CK43" s="660"/>
      <c r="CL43" s="660"/>
      <c r="CM43" s="660"/>
      <c r="CN43" s="660"/>
      <c r="CO43" s="660"/>
      <c r="CP43" s="660"/>
      <c r="CQ43" s="660"/>
      <c r="CR43" s="660"/>
      <c r="CS43" s="660"/>
      <c r="CT43" s="660"/>
      <c r="CU43" s="660"/>
      <c r="CV43" s="660"/>
      <c r="CW43" s="660"/>
      <c r="CX43" s="660"/>
      <c r="CY43" s="660"/>
      <c r="CZ43" s="660"/>
      <c r="DA43" s="660"/>
      <c r="DB43" s="660"/>
      <c r="DC43" s="660"/>
      <c r="DD43" s="660"/>
      <c r="DE43" s="660"/>
      <c r="DF43" s="660"/>
      <c r="DG43" s="660"/>
      <c r="DH43" s="660"/>
      <c r="DI43" s="660"/>
      <c r="DJ43" s="660"/>
      <c r="DK43" s="660"/>
      <c r="DL43" s="660"/>
      <c r="DM43" s="660"/>
      <c r="DN43" s="660"/>
      <c r="DO43" s="660"/>
      <c r="DP43" s="660"/>
      <c r="DQ43" s="660"/>
      <c r="DR43" s="660"/>
      <c r="DS43" s="660"/>
      <c r="DT43" s="660"/>
      <c r="DU43" s="660"/>
      <c r="DV43" s="660"/>
    </row>
    <row r="44" spans="1:126" x14ac:dyDescent="0.15">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row>
    <row r="45" spans="1:126" ht="18" customHeight="1" x14ac:dyDescent="0.15"/>
    <row r="46" spans="1:126" ht="26.25" customHeight="1" x14ac:dyDescent="0.15">
      <c r="H46" s="481" t="s">
        <v>111</v>
      </c>
      <c r="I46" s="482"/>
      <c r="J46" s="482"/>
      <c r="K46" s="482"/>
      <c r="L46" s="482"/>
      <c r="M46" s="482"/>
      <c r="N46" s="482"/>
      <c r="O46" s="482"/>
      <c r="P46" s="482"/>
      <c r="Q46" s="482"/>
      <c r="R46" s="482"/>
      <c r="S46" s="482"/>
      <c r="T46" s="482"/>
      <c r="U46" s="482"/>
      <c r="V46" s="482"/>
      <c r="W46" s="482"/>
      <c r="X46" s="482"/>
      <c r="Y46" s="482"/>
      <c r="Z46" s="482"/>
      <c r="AA46" s="482"/>
      <c r="AB46" s="482"/>
      <c r="AC46" s="483"/>
      <c r="CH46" s="481" t="s">
        <v>111</v>
      </c>
      <c r="CI46" s="482"/>
      <c r="CJ46" s="482"/>
      <c r="CK46" s="482"/>
      <c r="CL46" s="482"/>
      <c r="CM46" s="482"/>
      <c r="CN46" s="482"/>
      <c r="CO46" s="482"/>
      <c r="CP46" s="482"/>
      <c r="CQ46" s="482"/>
      <c r="CR46" s="482"/>
      <c r="CS46" s="482"/>
      <c r="CT46" s="482"/>
      <c r="CU46" s="482"/>
      <c r="CV46" s="482"/>
      <c r="CW46" s="482"/>
      <c r="CX46" s="482"/>
      <c r="CY46" s="482"/>
      <c r="CZ46" s="482"/>
      <c r="DA46" s="482"/>
      <c r="DB46" s="482"/>
      <c r="DC46" s="483"/>
    </row>
    <row r="47" spans="1:126" s="129" customFormat="1" ht="22.5" customHeight="1" x14ac:dyDescent="0.15">
      <c r="A47" s="484"/>
      <c r="B47" s="484"/>
      <c r="C47" s="484"/>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5"/>
      <c r="AM47" s="485"/>
      <c r="AN47" s="485"/>
      <c r="AO47" s="485"/>
      <c r="AP47" s="485"/>
      <c r="AQ47" s="485"/>
      <c r="AR47" s="485"/>
      <c r="AS47" s="485"/>
      <c r="AT47" s="485"/>
      <c r="AU47" s="485"/>
      <c r="AV47" s="485"/>
      <c r="AW47" s="485"/>
      <c r="AX47" s="485"/>
      <c r="CA47" s="484"/>
      <c r="CB47" s="484"/>
      <c r="CC47" s="484"/>
    </row>
    <row r="48" spans="1:126" s="129" customFormat="1" ht="22.5" customHeight="1" x14ac:dyDescent="0.15">
      <c r="A48" s="484" t="s">
        <v>112</v>
      </c>
      <c r="B48" s="484"/>
      <c r="C48" s="484"/>
      <c r="D48" s="485" t="s">
        <v>113</v>
      </c>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L48" s="485"/>
      <c r="AM48" s="485"/>
      <c r="AN48" s="485"/>
      <c r="AO48" s="485"/>
      <c r="AP48" s="485"/>
      <c r="AQ48" s="485"/>
      <c r="AR48" s="485"/>
      <c r="AS48" s="485"/>
      <c r="AT48" s="485"/>
      <c r="AU48" s="485"/>
      <c r="AV48" s="485"/>
      <c r="AW48" s="485"/>
      <c r="AX48" s="485"/>
      <c r="CA48" s="484" t="s">
        <v>112</v>
      </c>
      <c r="CB48" s="484"/>
      <c r="CC48" s="484"/>
    </row>
    <row r="49" spans="1:126" s="129" customFormat="1" ht="22.5" customHeight="1" x14ac:dyDescent="0.15">
      <c r="B49" s="66"/>
      <c r="D49" s="70"/>
      <c r="E49" s="444" t="s">
        <v>247</v>
      </c>
      <c r="F49" s="444"/>
      <c r="G49" s="485" t="s">
        <v>115</v>
      </c>
      <c r="H49" s="485"/>
      <c r="I49" s="485"/>
      <c r="J49" s="485"/>
      <c r="K49" s="485"/>
      <c r="L49" s="485"/>
      <c r="M49" s="485"/>
      <c r="N49" s="485"/>
      <c r="O49" s="658" t="s">
        <v>450</v>
      </c>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70"/>
      <c r="AX49" s="70"/>
      <c r="CB49" s="66"/>
      <c r="CD49" s="70"/>
      <c r="CE49" s="444" t="s">
        <v>247</v>
      </c>
      <c r="CF49" s="444"/>
      <c r="CG49" s="485" t="s">
        <v>115</v>
      </c>
      <c r="CH49" s="485"/>
      <c r="CI49" s="485"/>
      <c r="CJ49" s="485"/>
      <c r="CK49" s="485"/>
      <c r="CL49" s="485"/>
      <c r="CM49" s="485"/>
      <c r="CN49" s="485"/>
      <c r="CO49" s="658" t="s">
        <v>203</v>
      </c>
      <c r="CP49" s="658"/>
      <c r="CQ49" s="658"/>
      <c r="CR49" s="658"/>
      <c r="CS49" s="658"/>
      <c r="CT49" s="658"/>
      <c r="CU49" s="658"/>
      <c r="CV49" s="658"/>
      <c r="CW49" s="658"/>
      <c r="CX49" s="658"/>
      <c r="CY49" s="658"/>
      <c r="CZ49" s="658"/>
      <c r="DA49" s="658"/>
      <c r="DB49" s="658"/>
      <c r="DC49" s="658"/>
      <c r="DD49" s="658"/>
      <c r="DE49" s="658"/>
      <c r="DF49" s="658"/>
      <c r="DG49" s="658"/>
      <c r="DH49" s="658"/>
      <c r="DI49" s="658"/>
      <c r="DJ49" s="658"/>
      <c r="DK49" s="658"/>
      <c r="DL49" s="658"/>
      <c r="DM49" s="658"/>
      <c r="DN49" s="658"/>
      <c r="DO49" s="658"/>
      <c r="DP49" s="658"/>
      <c r="DQ49" s="658"/>
      <c r="DR49" s="658"/>
      <c r="DS49" s="658"/>
      <c r="DT49" s="658"/>
      <c r="DU49" s="658"/>
      <c r="DV49" s="658"/>
    </row>
    <row r="50" spans="1:126" s="129" customFormat="1" ht="22.5" customHeight="1" x14ac:dyDescent="0.15">
      <c r="B50" s="66"/>
      <c r="D50" s="70"/>
      <c r="E50" s="444" t="s">
        <v>248</v>
      </c>
      <c r="F50" s="444"/>
      <c r="G50" s="485" t="s">
        <v>116</v>
      </c>
      <c r="H50" s="485"/>
      <c r="I50" s="485"/>
      <c r="J50" s="485"/>
      <c r="K50" s="485"/>
      <c r="L50" s="485"/>
      <c r="M50" s="485"/>
      <c r="N50" s="485"/>
      <c r="O50" s="659" t="s">
        <v>249</v>
      </c>
      <c r="P50" s="659"/>
      <c r="Q50" s="659"/>
      <c r="R50" s="659"/>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BA50"/>
      <c r="BB50"/>
      <c r="CB50" s="66"/>
      <c r="CD50" s="70"/>
      <c r="CE50" s="444" t="s">
        <v>248</v>
      </c>
      <c r="CF50" s="444"/>
      <c r="CG50" s="485" t="s">
        <v>116</v>
      </c>
      <c r="CH50" s="485"/>
      <c r="CI50" s="485"/>
      <c r="CJ50" s="485"/>
      <c r="CK50" s="485"/>
      <c r="CL50" s="485"/>
      <c r="CM50" s="485"/>
      <c r="CN50" s="485"/>
      <c r="CO50" s="659" t="s">
        <v>249</v>
      </c>
      <c r="CP50" s="659"/>
      <c r="CQ50" s="659"/>
      <c r="CR50" s="659"/>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row>
    <row r="51" spans="1:126" s="129" customFormat="1" ht="22.5" customHeight="1" x14ac:dyDescent="0.15">
      <c r="B51" s="66"/>
      <c r="D51" s="70"/>
      <c r="E51" s="444" t="s">
        <v>250</v>
      </c>
      <c r="F51" s="444"/>
      <c r="G51" s="130" t="s">
        <v>118</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70"/>
      <c r="AQ51" s="70"/>
      <c r="AR51" s="70"/>
      <c r="AS51" s="70"/>
      <c r="AT51" s="70"/>
      <c r="AU51" s="70"/>
      <c r="AV51" s="70"/>
      <c r="AW51" s="70"/>
      <c r="AX51" s="70"/>
      <c r="CB51" s="66"/>
      <c r="CD51" s="70"/>
      <c r="CE51" s="444" t="s">
        <v>250</v>
      </c>
      <c r="CF51" s="444"/>
      <c r="CG51" s="130" t="s">
        <v>118</v>
      </c>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70"/>
      <c r="DQ51" s="70"/>
      <c r="DR51" s="70"/>
      <c r="DS51" s="70"/>
      <c r="DT51" s="70"/>
      <c r="DU51" s="70"/>
      <c r="DV51" s="70"/>
    </row>
    <row r="52" spans="1:126" s="129" customFormat="1" ht="22.5" customHeight="1" x14ac:dyDescent="0.15">
      <c r="B52" s="66"/>
      <c r="D52" s="70"/>
      <c r="E52" s="444" t="s">
        <v>251</v>
      </c>
      <c r="F52" s="444"/>
      <c r="G52" s="130" t="s">
        <v>208</v>
      </c>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70"/>
      <c r="AQ52" s="70"/>
      <c r="AR52" s="70"/>
      <c r="AS52" s="70"/>
      <c r="AT52" s="70"/>
      <c r="AU52" s="70"/>
      <c r="AV52" s="70"/>
      <c r="AW52" s="70"/>
      <c r="AX52" s="70"/>
      <c r="CB52" s="66"/>
      <c r="CD52" s="70"/>
      <c r="CE52" s="444" t="s">
        <v>251</v>
      </c>
      <c r="CF52" s="444"/>
      <c r="CG52" s="130" t="s">
        <v>208</v>
      </c>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70"/>
      <c r="DQ52" s="70"/>
      <c r="DR52" s="70"/>
      <c r="DS52" s="70"/>
      <c r="DT52" s="70"/>
      <c r="DU52" s="70"/>
      <c r="DV52" s="70"/>
    </row>
    <row r="53" spans="1:126" s="129" customFormat="1" ht="22.5" customHeight="1" x14ac:dyDescent="0.15">
      <c r="B53" s="66"/>
      <c r="D53" s="70"/>
      <c r="E53" s="444" t="s">
        <v>252</v>
      </c>
      <c r="F53" s="444"/>
      <c r="G53" s="485" t="s">
        <v>119</v>
      </c>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c r="AP53" s="70"/>
      <c r="AQ53" s="70"/>
      <c r="AR53" s="70"/>
      <c r="AS53" s="70"/>
      <c r="AT53" s="70"/>
      <c r="AU53" s="70"/>
      <c r="AV53" s="70"/>
      <c r="AW53" s="70"/>
      <c r="AX53" s="70"/>
      <c r="CB53" s="66"/>
      <c r="CD53" s="70"/>
      <c r="CE53" s="444" t="s">
        <v>252</v>
      </c>
      <c r="CF53" s="444"/>
      <c r="CG53" s="485" t="s">
        <v>119</v>
      </c>
      <c r="CH53" s="485"/>
      <c r="CI53" s="485"/>
      <c r="CJ53" s="485"/>
      <c r="CK53" s="485"/>
      <c r="CL53" s="485"/>
      <c r="CM53" s="485"/>
      <c r="CN53" s="485"/>
      <c r="CO53" s="485"/>
      <c r="CP53" s="485"/>
      <c r="CQ53" s="485"/>
      <c r="CR53" s="485"/>
      <c r="CS53" s="485"/>
      <c r="CT53" s="485"/>
      <c r="CU53" s="485"/>
      <c r="CV53" s="485"/>
      <c r="CW53" s="485"/>
      <c r="CX53" s="485"/>
      <c r="CY53" s="485"/>
      <c r="CZ53" s="485"/>
      <c r="DA53" s="485"/>
      <c r="DB53" s="485"/>
      <c r="DC53" s="485"/>
      <c r="DD53" s="485"/>
      <c r="DE53" s="485"/>
      <c r="DF53" s="485"/>
      <c r="DG53" s="485"/>
      <c r="DH53" s="485"/>
      <c r="DI53" s="485"/>
      <c r="DJ53" s="485"/>
      <c r="DK53" s="485"/>
      <c r="DL53" s="485"/>
      <c r="DM53" s="485"/>
      <c r="DN53" s="485"/>
      <c r="DO53" s="485"/>
      <c r="DP53" s="70"/>
      <c r="DQ53" s="70"/>
      <c r="DR53" s="70"/>
      <c r="DS53" s="70"/>
      <c r="DT53" s="70"/>
      <c r="DU53" s="70"/>
      <c r="DV53" s="70"/>
    </row>
    <row r="54" spans="1:126" s="129" customFormat="1" ht="22.5" customHeight="1" x14ac:dyDescent="0.15">
      <c r="B54" s="66"/>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CB54" s="66"/>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row>
    <row r="55" spans="1:126" s="129" customFormat="1" ht="22.5" customHeight="1" x14ac:dyDescent="0.15">
      <c r="A55" s="484" t="s">
        <v>120</v>
      </c>
      <c r="B55" s="484"/>
      <c r="C55" s="484"/>
      <c r="D55" s="485" t="s">
        <v>121</v>
      </c>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70"/>
      <c r="AX55" s="70"/>
      <c r="CA55" s="484" t="s">
        <v>120</v>
      </c>
      <c r="CB55" s="484"/>
      <c r="CC55" s="484"/>
      <c r="CD55" s="485" t="s">
        <v>121</v>
      </c>
      <c r="CE55" s="485"/>
      <c r="CF55" s="485"/>
      <c r="CG55" s="485"/>
      <c r="CH55" s="485"/>
      <c r="CI55" s="485"/>
      <c r="CJ55" s="485"/>
      <c r="CK55" s="485"/>
      <c r="CL55" s="485"/>
      <c r="CM55" s="485"/>
      <c r="CN55" s="485"/>
      <c r="CO55" s="485"/>
      <c r="CP55" s="485"/>
      <c r="CQ55" s="485"/>
      <c r="CR55" s="485"/>
      <c r="CS55" s="485"/>
      <c r="CT55" s="485"/>
      <c r="CU55" s="485"/>
      <c r="CV55" s="485"/>
      <c r="CW55" s="485"/>
      <c r="CX55" s="485"/>
      <c r="CY55" s="485"/>
      <c r="CZ55" s="485"/>
      <c r="DA55" s="485"/>
      <c r="DB55" s="485"/>
      <c r="DC55" s="485"/>
      <c r="DD55" s="485"/>
      <c r="DE55" s="485"/>
      <c r="DF55" s="485"/>
      <c r="DG55" s="485"/>
      <c r="DH55" s="485"/>
      <c r="DI55" s="485"/>
      <c r="DJ55" s="485"/>
      <c r="DK55" s="485"/>
      <c r="DL55" s="485"/>
      <c r="DM55" s="485"/>
      <c r="DN55" s="485"/>
      <c r="DO55" s="485"/>
      <c r="DP55" s="485"/>
      <c r="DQ55" s="485"/>
      <c r="DR55" s="485"/>
      <c r="DS55" s="485"/>
      <c r="DT55" s="485"/>
      <c r="DU55" s="485"/>
      <c r="DV55" s="485"/>
    </row>
    <row r="56" spans="1:126" s="129" customFormat="1" ht="22.5" customHeight="1" x14ac:dyDescent="0.15">
      <c r="B56" s="66"/>
      <c r="D56" s="70"/>
      <c r="E56" s="444" t="s">
        <v>247</v>
      </c>
      <c r="F56" s="444"/>
      <c r="G56" s="485" t="s">
        <v>122</v>
      </c>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485"/>
      <c r="AM56" s="485"/>
      <c r="AN56" s="485"/>
      <c r="AO56" s="485"/>
      <c r="AP56" s="485"/>
      <c r="AQ56" s="485"/>
      <c r="AR56" s="485"/>
      <c r="AS56" s="485"/>
      <c r="AT56" s="485"/>
      <c r="AU56" s="485"/>
      <c r="AV56" s="485"/>
      <c r="AW56" s="485"/>
      <c r="AX56" s="485"/>
      <c r="AY56" s="485"/>
      <c r="AZ56" s="485"/>
      <c r="CB56" s="66"/>
      <c r="CD56" s="70"/>
      <c r="CE56" s="444" t="s">
        <v>247</v>
      </c>
      <c r="CF56" s="444"/>
    </row>
    <row r="57" spans="1:126" s="129" customFormat="1" ht="26.25" customHeight="1" x14ac:dyDescent="0.15">
      <c r="A57"/>
      <c r="B57"/>
      <c r="C57"/>
      <c r="D57"/>
      <c r="E57"/>
      <c r="F57"/>
      <c r="G57" s="657" t="s">
        <v>123</v>
      </c>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7"/>
      <c r="AL57" s="657"/>
      <c r="AM57" s="657"/>
      <c r="AN57" s="657"/>
      <c r="AO57" s="657"/>
      <c r="AP57" s="657"/>
      <c r="AQ57" s="657"/>
      <c r="AR57" s="657"/>
      <c r="AS57" s="657"/>
      <c r="AT57" s="657"/>
      <c r="AU57" s="657"/>
      <c r="AV57" s="657"/>
      <c r="AW57" s="657"/>
      <c r="AX57" s="657"/>
      <c r="AY57" s="657"/>
      <c r="AZ57" s="657"/>
      <c r="CA57"/>
      <c r="CB57"/>
      <c r="CC57"/>
      <c r="CD57"/>
      <c r="CE57"/>
      <c r="CF57"/>
    </row>
    <row r="58" spans="1:126" s="129" customFormat="1" ht="26.25" customHeight="1" x14ac:dyDescent="0.15">
      <c r="A58"/>
      <c r="B58"/>
      <c r="C58"/>
      <c r="D58"/>
      <c r="E58"/>
      <c r="F58"/>
      <c r="G58" s="485" t="s">
        <v>124</v>
      </c>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85"/>
      <c r="AR58" s="485"/>
      <c r="AS58" s="485"/>
      <c r="AT58" s="485"/>
      <c r="AU58" s="485"/>
      <c r="AV58" s="485"/>
      <c r="AW58" s="485"/>
      <c r="AX58" s="485"/>
      <c r="AY58" s="485"/>
      <c r="CA58"/>
      <c r="CB58"/>
      <c r="CC58"/>
      <c r="CD58"/>
      <c r="CE58"/>
      <c r="CF58"/>
    </row>
    <row r="59" spans="1:126" s="129" customFormat="1" ht="26.25" customHeight="1" x14ac:dyDescent="0.15">
      <c r="A59"/>
      <c r="B59"/>
      <c r="C59"/>
      <c r="D59"/>
      <c r="E59"/>
      <c r="F59"/>
      <c r="G59" s="485" t="s">
        <v>125</v>
      </c>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CA59"/>
      <c r="CB59"/>
      <c r="CC59"/>
      <c r="CD59"/>
      <c r="CE59"/>
      <c r="CF59"/>
    </row>
    <row r="60" spans="1:126" s="129" customFormat="1" ht="26.25" customHeight="1" x14ac:dyDescent="0.15">
      <c r="A60"/>
      <c r="B60"/>
      <c r="C60"/>
      <c r="D60"/>
      <c r="E60"/>
      <c r="F60"/>
      <c r="G60"/>
      <c r="H60"/>
      <c r="I60"/>
      <c r="J60"/>
      <c r="K60"/>
      <c r="L60"/>
      <c r="M60"/>
      <c r="N60"/>
      <c r="O60"/>
      <c r="P60"/>
      <c r="Q60"/>
      <c r="R60"/>
      <c r="S60"/>
      <c r="T60"/>
      <c r="U60"/>
      <c r="V60"/>
      <c r="W60"/>
      <c r="X60"/>
      <c r="Y60"/>
      <c r="Z60"/>
      <c r="AA60"/>
      <c r="AB60"/>
      <c r="AC60" s="70"/>
      <c r="AD60" s="70"/>
      <c r="AE60" s="70"/>
      <c r="AF60" s="70"/>
      <c r="AG60" s="70"/>
      <c r="AH60" s="70"/>
      <c r="AI60" s="70"/>
      <c r="AJ60" s="70"/>
      <c r="AK60" s="70"/>
      <c r="AL60" s="70"/>
      <c r="AM60" s="70"/>
      <c r="AN60" s="70"/>
      <c r="AO60" s="70"/>
      <c r="AP60" s="70"/>
      <c r="AQ60" s="70"/>
      <c r="AR60" s="70"/>
      <c r="AS60" s="70"/>
      <c r="AT60" s="70"/>
      <c r="AU60" s="70"/>
      <c r="AV60" s="70"/>
      <c r="AW60" s="70"/>
      <c r="CA60"/>
      <c r="CB60"/>
      <c r="CC60"/>
      <c r="CD60"/>
      <c r="CE60"/>
      <c r="CF60"/>
      <c r="CG60"/>
      <c r="CH60"/>
      <c r="CI60"/>
      <c r="CJ60"/>
      <c r="CK60"/>
      <c r="CL60"/>
      <c r="CM60"/>
      <c r="CN60"/>
      <c r="CO60"/>
      <c r="CP60"/>
      <c r="CQ60"/>
      <c r="CR60"/>
      <c r="CS60"/>
      <c r="CT60"/>
      <c r="CU60"/>
      <c r="CV60"/>
      <c r="CW60"/>
      <c r="CX60"/>
      <c r="CY60"/>
      <c r="CZ60"/>
      <c r="DA60"/>
      <c r="DB60"/>
      <c r="DC60" s="70"/>
      <c r="DD60" s="70"/>
      <c r="DE60" s="70"/>
      <c r="DF60" s="70"/>
      <c r="DG60" s="70"/>
      <c r="DH60" s="70"/>
      <c r="DI60" s="70"/>
      <c r="DJ60" s="70"/>
      <c r="DK60" s="70"/>
      <c r="DL60" s="70"/>
      <c r="DM60" s="70"/>
      <c r="DN60" s="70"/>
      <c r="DO60" s="70"/>
      <c r="DP60" s="70"/>
      <c r="DQ60" s="70"/>
      <c r="DR60" s="70"/>
      <c r="DS60" s="70"/>
      <c r="DT60" s="70"/>
      <c r="DU60" s="70"/>
      <c r="DV60" s="70"/>
    </row>
    <row r="61" spans="1:126" s="129" customFormat="1" ht="26.25" customHeight="1" x14ac:dyDescent="0.15">
      <c r="A61" s="484" t="s">
        <v>126</v>
      </c>
      <c r="B61" s="484"/>
      <c r="C61" s="484"/>
      <c r="D61" s="485" t="s">
        <v>127</v>
      </c>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70"/>
      <c r="AJ61" s="70"/>
      <c r="AK61" s="70"/>
      <c r="AL61" s="70"/>
      <c r="AM61" s="70"/>
      <c r="AN61" s="70"/>
      <c r="AO61" s="70"/>
      <c r="AP61" s="70"/>
      <c r="AQ61" s="70"/>
      <c r="AR61" s="70"/>
      <c r="AS61" s="70"/>
      <c r="AT61" s="70"/>
      <c r="AU61" s="70"/>
      <c r="AV61" s="70"/>
      <c r="AW61" s="70"/>
      <c r="CA61" s="484" t="s">
        <v>126</v>
      </c>
      <c r="CB61" s="484"/>
      <c r="CC61" s="484"/>
      <c r="CD61" s="485" t="s">
        <v>127</v>
      </c>
      <c r="CE61" s="485"/>
      <c r="CF61" s="485"/>
      <c r="CG61" s="485"/>
      <c r="CH61" s="485"/>
      <c r="CI61" s="485"/>
      <c r="CJ61" s="485"/>
      <c r="CK61" s="485"/>
      <c r="CL61" s="485"/>
      <c r="CM61" s="485"/>
      <c r="CN61" s="485"/>
      <c r="CO61" s="485"/>
      <c r="CP61" s="485"/>
      <c r="CQ61" s="485"/>
      <c r="CR61" s="485"/>
      <c r="CS61" s="485"/>
      <c r="CT61" s="485"/>
      <c r="CU61" s="485"/>
      <c r="CV61" s="485"/>
      <c r="CW61" s="485"/>
      <c r="CX61" s="485"/>
      <c r="CY61" s="485"/>
      <c r="CZ61" s="485"/>
      <c r="DA61" s="485"/>
      <c r="DB61" s="485"/>
      <c r="DC61" s="485"/>
      <c r="DD61" s="485"/>
      <c r="DE61" s="485"/>
      <c r="DF61" s="485"/>
      <c r="DG61" s="485"/>
      <c r="DH61" s="485"/>
      <c r="DI61" s="70"/>
      <c r="DJ61" s="70"/>
      <c r="DK61" s="70"/>
      <c r="DL61" s="70"/>
      <c r="DM61" s="70"/>
      <c r="DN61" s="70"/>
      <c r="DO61" s="70"/>
      <c r="DP61" s="70"/>
      <c r="DQ61" s="70"/>
      <c r="DR61" s="70"/>
      <c r="DS61" s="70"/>
      <c r="DT61" s="70"/>
      <c r="DU61" s="70"/>
      <c r="DV61" s="70"/>
    </row>
    <row r="62" spans="1:126" ht="26.25" customHeight="1" x14ac:dyDescent="0.15">
      <c r="E62" s="444" t="s">
        <v>128</v>
      </c>
      <c r="F62" s="444"/>
      <c r="G62" s="597" t="s">
        <v>592</v>
      </c>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c r="AP62" s="653"/>
      <c r="AQ62" s="653"/>
      <c r="AR62" s="653"/>
      <c r="AS62" s="653"/>
      <c r="AT62" s="653"/>
      <c r="AU62" s="653"/>
      <c r="AV62" s="653"/>
      <c r="CE62" s="444" t="s">
        <v>128</v>
      </c>
      <c r="CF62" s="444"/>
      <c r="CG62" s="597" t="s">
        <v>204</v>
      </c>
      <c r="CH62" s="653"/>
      <c r="CI62" s="653"/>
      <c r="CJ62" s="653"/>
      <c r="CK62" s="653"/>
      <c r="CL62" s="653"/>
      <c r="CM62" s="653"/>
      <c r="CN62" s="653"/>
      <c r="CO62" s="653"/>
      <c r="CP62" s="653"/>
      <c r="CQ62" s="653"/>
      <c r="CR62" s="653"/>
      <c r="CS62" s="653"/>
      <c r="CT62" s="653"/>
      <c r="CU62" s="653"/>
      <c r="CV62" s="653"/>
      <c r="CW62" s="653"/>
      <c r="CX62" s="653"/>
      <c r="CY62" s="653"/>
      <c r="CZ62" s="653"/>
      <c r="DA62" s="653"/>
      <c r="DB62" s="653"/>
      <c r="DC62" s="653"/>
      <c r="DD62" s="653"/>
      <c r="DE62" s="653"/>
      <c r="DF62" s="653"/>
      <c r="DG62" s="653"/>
      <c r="DH62" s="653"/>
      <c r="DI62" s="653"/>
      <c r="DJ62" s="653"/>
      <c r="DK62" s="653"/>
      <c r="DL62" s="653"/>
      <c r="DM62" s="653"/>
      <c r="DN62" s="653"/>
      <c r="DO62" s="653"/>
      <c r="DP62" s="653"/>
      <c r="DQ62" s="653"/>
      <c r="DR62" s="653"/>
      <c r="DS62" s="653"/>
      <c r="DT62" s="653"/>
      <c r="DU62" s="653"/>
      <c r="DV62" s="653"/>
    </row>
    <row r="63" spans="1:126" ht="26.25" customHeight="1" x14ac:dyDescent="0.15">
      <c r="E63" s="444" t="s">
        <v>253</v>
      </c>
      <c r="F63" s="444"/>
      <c r="G63" s="597" t="s">
        <v>593</v>
      </c>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CE63" s="444" t="s">
        <v>253</v>
      </c>
      <c r="CF63" s="444"/>
      <c r="CG63" s="597" t="s">
        <v>205</v>
      </c>
      <c r="CH63" s="653"/>
      <c r="CI63" s="653"/>
      <c r="CJ63" s="653"/>
      <c r="CK63" s="653"/>
      <c r="CL63" s="653"/>
      <c r="CM63" s="653"/>
      <c r="CN63" s="653"/>
      <c r="CO63" s="653"/>
      <c r="CP63" s="653"/>
      <c r="CQ63" s="653"/>
      <c r="CR63" s="653"/>
      <c r="CS63" s="653"/>
      <c r="CT63" s="653"/>
      <c r="CU63" s="653"/>
      <c r="CV63" s="653"/>
      <c r="CW63" s="653"/>
      <c r="CX63" s="653"/>
      <c r="CY63" s="653"/>
      <c r="CZ63" s="653"/>
      <c r="DA63" s="653"/>
      <c r="DB63" s="653"/>
      <c r="DC63" s="653"/>
      <c r="DD63" s="653"/>
      <c r="DE63" s="653"/>
      <c r="DF63" s="653"/>
      <c r="DG63" s="653"/>
      <c r="DH63" s="653"/>
      <c r="DI63" s="653"/>
      <c r="DJ63" s="653"/>
      <c r="DK63" s="653"/>
      <c r="DL63" s="653"/>
      <c r="DM63" s="653"/>
      <c r="DN63" s="653"/>
      <c r="DO63" s="653"/>
      <c r="DP63" s="653"/>
      <c r="DQ63" s="653"/>
      <c r="DR63" s="653"/>
      <c r="DS63" s="653"/>
      <c r="DT63" s="653"/>
      <c r="DU63" s="653"/>
      <c r="DV63" s="653"/>
    </row>
    <row r="64" spans="1:126" ht="26.25" customHeight="1" x14ac:dyDescent="0.15">
      <c r="E64" s="444" t="s">
        <v>254</v>
      </c>
      <c r="F64" s="444"/>
      <c r="G64" s="597" t="s">
        <v>594</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CE64" s="444" t="s">
        <v>254</v>
      </c>
      <c r="CF64" s="444"/>
      <c r="CG64" s="597" t="s">
        <v>129</v>
      </c>
      <c r="CH64" s="653"/>
      <c r="CI64" s="653"/>
      <c r="CJ64" s="653"/>
      <c r="CK64" s="653"/>
      <c r="CL64" s="653"/>
      <c r="CM64" s="653"/>
      <c r="CN64" s="653"/>
      <c r="CO64" s="653"/>
      <c r="CP64" s="653"/>
      <c r="CQ64" s="653"/>
      <c r="CR64" s="653"/>
      <c r="CS64" s="653"/>
      <c r="CT64" s="653"/>
      <c r="CU64" s="653"/>
      <c r="CV64" s="653"/>
      <c r="CW64" s="653"/>
      <c r="CX64" s="653"/>
      <c r="CY64" s="653"/>
      <c r="CZ64" s="653"/>
      <c r="DA64" s="653"/>
      <c r="DB64" s="653"/>
      <c r="DC64" s="653"/>
      <c r="DD64" s="653"/>
      <c r="DE64" s="653"/>
      <c r="DF64" s="653"/>
      <c r="DG64" s="653"/>
      <c r="DH64" s="653"/>
      <c r="DI64" s="653"/>
      <c r="DJ64" s="653"/>
      <c r="DK64" s="653"/>
      <c r="DL64" s="653"/>
      <c r="DM64" s="653"/>
      <c r="DN64" s="653"/>
      <c r="DO64" s="653"/>
      <c r="DP64" s="653"/>
      <c r="DQ64" s="653"/>
      <c r="DR64" s="653"/>
      <c r="DS64" s="653"/>
      <c r="DT64" s="653"/>
      <c r="DU64" s="653"/>
      <c r="DV64" s="653"/>
    </row>
    <row r="65" spans="5:126" ht="26.25" customHeight="1" x14ac:dyDescent="0.15">
      <c r="E65" s="444" t="s">
        <v>255</v>
      </c>
      <c r="F65" s="444"/>
      <c r="G65" s="597" t="s">
        <v>430</v>
      </c>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c r="AK65" s="653"/>
      <c r="AL65" s="653"/>
      <c r="AM65" s="653"/>
      <c r="AN65" s="653"/>
      <c r="AO65" s="653"/>
      <c r="AP65" s="653"/>
      <c r="AQ65" s="653"/>
      <c r="AR65" s="653"/>
      <c r="AS65" s="653"/>
      <c r="AT65" s="653"/>
      <c r="AU65" s="653"/>
      <c r="AV65" s="653"/>
      <c r="CE65" s="444" t="s">
        <v>255</v>
      </c>
      <c r="CF65" s="444"/>
      <c r="CG65" s="597" t="s">
        <v>206</v>
      </c>
      <c r="CH65" s="653"/>
      <c r="CI65" s="653"/>
      <c r="CJ65" s="653"/>
      <c r="CK65" s="653"/>
      <c r="CL65" s="653"/>
      <c r="CM65" s="653"/>
      <c r="CN65" s="653"/>
      <c r="CO65" s="653"/>
      <c r="CP65" s="653"/>
      <c r="CQ65" s="653"/>
      <c r="CR65" s="653"/>
      <c r="CS65" s="653"/>
      <c r="CT65" s="653"/>
      <c r="CU65" s="653"/>
      <c r="CV65" s="653"/>
      <c r="CW65" s="653"/>
      <c r="CX65" s="653"/>
      <c r="CY65" s="653"/>
      <c r="CZ65" s="653"/>
      <c r="DA65" s="653"/>
      <c r="DB65" s="653"/>
      <c r="DC65" s="653"/>
      <c r="DD65" s="653"/>
      <c r="DE65" s="653"/>
      <c r="DF65" s="653"/>
      <c r="DG65" s="653"/>
      <c r="DH65" s="653"/>
      <c r="DI65" s="653"/>
      <c r="DJ65" s="653"/>
      <c r="DK65" s="653"/>
      <c r="DL65" s="653"/>
      <c r="DM65" s="653"/>
      <c r="DN65" s="653"/>
      <c r="DO65" s="653"/>
      <c r="DP65" s="653"/>
      <c r="DQ65" s="653"/>
      <c r="DR65" s="653"/>
      <c r="DS65" s="653"/>
      <c r="DT65" s="653"/>
      <c r="DU65" s="653"/>
      <c r="DV65" s="653"/>
    </row>
    <row r="66" spans="5:126" ht="26.25" customHeight="1" x14ac:dyDescent="0.15"/>
    <row r="67" spans="5:126" ht="26.25" customHeight="1" x14ac:dyDescent="0.15"/>
    <row r="68" spans="5:126" ht="26.25" customHeight="1" x14ac:dyDescent="0.15"/>
    <row r="69" spans="5:126" ht="26.25" customHeight="1" x14ac:dyDescent="0.15"/>
    <row r="70" spans="5:126" ht="26.25" customHeight="1" x14ac:dyDescent="0.15"/>
    <row r="71" spans="5:126" ht="26.25" customHeight="1" x14ac:dyDescent="0.15"/>
  </sheetData>
  <sheetProtection sheet="1" objects="1" scenarios="1" selectLockedCells="1"/>
  <mergeCells count="624">
    <mergeCell ref="AO28:AV28"/>
    <mergeCell ref="AO29:AV29"/>
    <mergeCell ref="AO30:AV30"/>
    <mergeCell ref="AO31:AV31"/>
    <mergeCell ref="AO32:AV32"/>
    <mergeCell ref="AO33:AV33"/>
    <mergeCell ref="AO34:AV34"/>
    <mergeCell ref="AO35:AV35"/>
    <mergeCell ref="AO36:AV36"/>
    <mergeCell ref="AO19:AV19"/>
    <mergeCell ref="AO20:AV20"/>
    <mergeCell ref="AO21:AV21"/>
    <mergeCell ref="AO22:AV22"/>
    <mergeCell ref="AF23:AN23"/>
    <mergeCell ref="AF24:AN24"/>
    <mergeCell ref="AF25:AN25"/>
    <mergeCell ref="AF26:AN26"/>
    <mergeCell ref="AF27:AN27"/>
    <mergeCell ref="AO23:AV23"/>
    <mergeCell ref="AO24:AV24"/>
    <mergeCell ref="AO25:AV25"/>
    <mergeCell ref="AO26:AV26"/>
    <mergeCell ref="AO27:AV27"/>
    <mergeCell ref="AF21:AN21"/>
    <mergeCell ref="AF22:AN22"/>
    <mergeCell ref="CE65:CF65"/>
    <mergeCell ref="CG65:DV65"/>
    <mergeCell ref="CE62:CF62"/>
    <mergeCell ref="CG62:DV62"/>
    <mergeCell ref="CE63:CF63"/>
    <mergeCell ref="CG63:DV63"/>
    <mergeCell ref="AY25:AZ25"/>
    <mergeCell ref="CE64:CF64"/>
    <mergeCell ref="CA55:CC55"/>
    <mergeCell ref="CD55:DV55"/>
    <mergeCell ref="CE56:CF56"/>
    <mergeCell ref="CA61:CC61"/>
    <mergeCell ref="CD61:DH61"/>
    <mergeCell ref="CE51:CF51"/>
    <mergeCell ref="CG64:DV64"/>
    <mergeCell ref="CE52:CF52"/>
    <mergeCell ref="CH46:DC46"/>
    <mergeCell ref="CA47:CC47"/>
    <mergeCell ref="CA48:CC48"/>
    <mergeCell ref="CE53:CF53"/>
    <mergeCell ref="CG53:DO53"/>
    <mergeCell ref="CE49:CF49"/>
    <mergeCell ref="CG49:CN49"/>
    <mergeCell ref="CO49:DV49"/>
    <mergeCell ref="CE50:CF50"/>
    <mergeCell ref="CG50:CN50"/>
    <mergeCell ref="CO50:CR50"/>
    <mergeCell ref="CA39:DV39"/>
    <mergeCell ref="CA37:CB37"/>
    <mergeCell ref="CC37:CE37"/>
    <mergeCell ref="CF37:CH37"/>
    <mergeCell ref="CJ37:CS37"/>
    <mergeCell ref="CA40:DV40"/>
    <mergeCell ref="CA41:DV41"/>
    <mergeCell ref="CA42:DV42"/>
    <mergeCell ref="CA43:DV43"/>
    <mergeCell ref="DM36:DO36"/>
    <mergeCell ref="DP36:DV36"/>
    <mergeCell ref="CZ35:DB35"/>
    <mergeCell ref="DC35:DE35"/>
    <mergeCell ref="DF35:DL35"/>
    <mergeCell ref="DM35:DO35"/>
    <mergeCell ref="DP35:DV35"/>
    <mergeCell ref="CT37:CV37"/>
    <mergeCell ref="CW37:CY37"/>
    <mergeCell ref="CW36:CY36"/>
    <mergeCell ref="CZ36:DB36"/>
    <mergeCell ref="DC36:DE36"/>
    <mergeCell ref="DF36:DL36"/>
    <mergeCell ref="CZ37:DB37"/>
    <mergeCell ref="DC37:DE37"/>
    <mergeCell ref="DF37:DL37"/>
    <mergeCell ref="DM37:DO37"/>
    <mergeCell ref="DP37:DV37"/>
    <mergeCell ref="CA36:CB36"/>
    <mergeCell ref="CC36:CE36"/>
    <mergeCell ref="CF36:CH36"/>
    <mergeCell ref="CJ36:CS36"/>
    <mergeCell ref="CT36:CV36"/>
    <mergeCell ref="CA35:CB35"/>
    <mergeCell ref="CC35:CE35"/>
    <mergeCell ref="CF35:CH35"/>
    <mergeCell ref="CJ35:CS35"/>
    <mergeCell ref="CT35:CV35"/>
    <mergeCell ref="DP34:DV34"/>
    <mergeCell ref="CZ33:DB33"/>
    <mergeCell ref="DC33:DE33"/>
    <mergeCell ref="DF33:DL33"/>
    <mergeCell ref="DM33:DO33"/>
    <mergeCell ref="DP33:DV33"/>
    <mergeCell ref="CW35:CY35"/>
    <mergeCell ref="CW34:CY34"/>
    <mergeCell ref="CZ34:DB34"/>
    <mergeCell ref="DC34:DE34"/>
    <mergeCell ref="DF34:DL34"/>
    <mergeCell ref="DM34:DO34"/>
    <mergeCell ref="CA34:CB34"/>
    <mergeCell ref="CC34:CE34"/>
    <mergeCell ref="CF34:CH34"/>
    <mergeCell ref="CJ34:CS34"/>
    <mergeCell ref="CT34:CV34"/>
    <mergeCell ref="CA33:CB33"/>
    <mergeCell ref="CC33:CE33"/>
    <mergeCell ref="CF33:CH33"/>
    <mergeCell ref="CJ33:CS33"/>
    <mergeCell ref="CT33:CV33"/>
    <mergeCell ref="DP32:DV32"/>
    <mergeCell ref="CZ31:DB31"/>
    <mergeCell ref="DC31:DE31"/>
    <mergeCell ref="DF31:DL31"/>
    <mergeCell ref="DM31:DO31"/>
    <mergeCell ref="DP31:DV31"/>
    <mergeCell ref="CW33:CY33"/>
    <mergeCell ref="CW32:CY32"/>
    <mergeCell ref="CZ32:DB32"/>
    <mergeCell ref="DC32:DE32"/>
    <mergeCell ref="DF32:DL32"/>
    <mergeCell ref="DM32:DO32"/>
    <mergeCell ref="CA32:CB32"/>
    <mergeCell ref="CC32:CE32"/>
    <mergeCell ref="CF32:CH32"/>
    <mergeCell ref="CJ32:CS32"/>
    <mergeCell ref="CT32:CV32"/>
    <mergeCell ref="CA31:CB31"/>
    <mergeCell ref="CC31:CE31"/>
    <mergeCell ref="CF31:CH31"/>
    <mergeCell ref="CJ31:CS31"/>
    <mergeCell ref="CT31:CV31"/>
    <mergeCell ref="DP30:DV30"/>
    <mergeCell ref="CZ29:DB29"/>
    <mergeCell ref="DC29:DE29"/>
    <mergeCell ref="DF29:DL29"/>
    <mergeCell ref="DM29:DO29"/>
    <mergeCell ref="DP29:DV29"/>
    <mergeCell ref="CW31:CY31"/>
    <mergeCell ref="CW30:CY30"/>
    <mergeCell ref="CZ30:DB30"/>
    <mergeCell ref="DC30:DE30"/>
    <mergeCell ref="DF30:DL30"/>
    <mergeCell ref="DM30:DO30"/>
    <mergeCell ref="CA30:CB30"/>
    <mergeCell ref="CC30:CE30"/>
    <mergeCell ref="CF30:CH30"/>
    <mergeCell ref="CJ30:CS30"/>
    <mergeCell ref="CT30:CV30"/>
    <mergeCell ref="CA29:CB29"/>
    <mergeCell ref="CC29:CE29"/>
    <mergeCell ref="CF29:CH29"/>
    <mergeCell ref="CJ29:CS29"/>
    <mergeCell ref="CT29:CV29"/>
    <mergeCell ref="DP28:DV28"/>
    <mergeCell ref="CZ27:DB27"/>
    <mergeCell ref="DC27:DE27"/>
    <mergeCell ref="DF27:DL27"/>
    <mergeCell ref="DM27:DO27"/>
    <mergeCell ref="DP27:DV27"/>
    <mergeCell ref="CW29:CY29"/>
    <mergeCell ref="CW28:CY28"/>
    <mergeCell ref="CZ28:DB28"/>
    <mergeCell ref="DC28:DE28"/>
    <mergeCell ref="DF28:DL28"/>
    <mergeCell ref="DM28:DO28"/>
    <mergeCell ref="CA28:CB28"/>
    <mergeCell ref="CC28:CE28"/>
    <mergeCell ref="CF28:CH28"/>
    <mergeCell ref="CJ28:CS28"/>
    <mergeCell ref="CT28:CV28"/>
    <mergeCell ref="CA27:CB27"/>
    <mergeCell ref="CC27:CE27"/>
    <mergeCell ref="CF27:CH27"/>
    <mergeCell ref="CJ27:CS27"/>
    <mergeCell ref="CT27:CV27"/>
    <mergeCell ref="DP26:DV26"/>
    <mergeCell ref="CZ25:DB25"/>
    <mergeCell ref="DC25:DE25"/>
    <mergeCell ref="DF25:DL25"/>
    <mergeCell ref="DM25:DO25"/>
    <mergeCell ref="DP25:DV25"/>
    <mergeCell ref="CW27:CY27"/>
    <mergeCell ref="CW26:CY26"/>
    <mergeCell ref="CZ26:DB26"/>
    <mergeCell ref="DC26:DE26"/>
    <mergeCell ref="DF26:DL26"/>
    <mergeCell ref="DM26:DO26"/>
    <mergeCell ref="CA26:CB26"/>
    <mergeCell ref="CC26:CE26"/>
    <mergeCell ref="CF26:CH26"/>
    <mergeCell ref="CJ26:CS26"/>
    <mergeCell ref="CT26:CV26"/>
    <mergeCell ref="CA25:CB25"/>
    <mergeCell ref="CC25:CE25"/>
    <mergeCell ref="CF25:CH25"/>
    <mergeCell ref="CJ25:CS25"/>
    <mergeCell ref="CT25:CV25"/>
    <mergeCell ref="DP24:DV24"/>
    <mergeCell ref="CZ23:DB23"/>
    <mergeCell ref="DC23:DE23"/>
    <mergeCell ref="DF23:DL23"/>
    <mergeCell ref="DM23:DO23"/>
    <mergeCell ref="DP23:DV23"/>
    <mergeCell ref="CW25:CY25"/>
    <mergeCell ref="CW24:CY24"/>
    <mergeCell ref="CZ24:DB24"/>
    <mergeCell ref="DC24:DE24"/>
    <mergeCell ref="DF24:DL24"/>
    <mergeCell ref="DM24:DO24"/>
    <mergeCell ref="CA24:CB24"/>
    <mergeCell ref="CC24:CE24"/>
    <mergeCell ref="CF24:CH24"/>
    <mergeCell ref="CJ24:CS24"/>
    <mergeCell ref="CT24:CV24"/>
    <mergeCell ref="CA23:CB23"/>
    <mergeCell ref="CC23:CE23"/>
    <mergeCell ref="CF23:CH23"/>
    <mergeCell ref="CJ23:CS23"/>
    <mergeCell ref="CT23:CV23"/>
    <mergeCell ref="DP22:DV22"/>
    <mergeCell ref="CZ21:DB21"/>
    <mergeCell ref="DC21:DE21"/>
    <mergeCell ref="DF21:DL21"/>
    <mergeCell ref="DM21:DO21"/>
    <mergeCell ref="DP21:DV21"/>
    <mergeCell ref="CW23:CY23"/>
    <mergeCell ref="CW22:CY22"/>
    <mergeCell ref="CZ22:DB22"/>
    <mergeCell ref="DC22:DE22"/>
    <mergeCell ref="DF22:DL22"/>
    <mergeCell ref="DM22:DO22"/>
    <mergeCell ref="CA22:CB22"/>
    <mergeCell ref="CC22:CE22"/>
    <mergeCell ref="CF22:CH22"/>
    <mergeCell ref="CJ22:CS22"/>
    <mergeCell ref="CT22:CV22"/>
    <mergeCell ref="CA21:CB21"/>
    <mergeCell ref="CC21:CE21"/>
    <mergeCell ref="CF21:CH21"/>
    <mergeCell ref="CJ21:CS21"/>
    <mergeCell ref="CT21:CV21"/>
    <mergeCell ref="DP20:DV20"/>
    <mergeCell ref="CZ19:DB19"/>
    <mergeCell ref="DC19:DE19"/>
    <mergeCell ref="DF19:DL19"/>
    <mergeCell ref="DM19:DO19"/>
    <mergeCell ref="DP19:DV19"/>
    <mergeCell ref="CW21:CY21"/>
    <mergeCell ref="CW20:CY20"/>
    <mergeCell ref="CZ20:DB20"/>
    <mergeCell ref="DC20:DE20"/>
    <mergeCell ref="DF20:DL20"/>
    <mergeCell ref="DM20:DO20"/>
    <mergeCell ref="CA20:CB20"/>
    <mergeCell ref="CC20:CE20"/>
    <mergeCell ref="CF20:CH20"/>
    <mergeCell ref="CJ20:CS20"/>
    <mergeCell ref="CT20:CV20"/>
    <mergeCell ref="CA19:CB19"/>
    <mergeCell ref="CC19:CE19"/>
    <mergeCell ref="CF19:CH19"/>
    <mergeCell ref="CJ19:CS19"/>
    <mergeCell ref="CT19:CV19"/>
    <mergeCell ref="DP18:DV18"/>
    <mergeCell ref="DC16:DE16"/>
    <mergeCell ref="DF16:DL17"/>
    <mergeCell ref="DM16:DO17"/>
    <mergeCell ref="DP16:DV17"/>
    <mergeCell ref="DC17:DE17"/>
    <mergeCell ref="CW19:CY19"/>
    <mergeCell ref="CW18:CY18"/>
    <mergeCell ref="CZ18:DB18"/>
    <mergeCell ref="DC18:DE18"/>
    <mergeCell ref="DF18:DL18"/>
    <mergeCell ref="DM18:DO18"/>
    <mergeCell ref="CJ16:CR17"/>
    <mergeCell ref="CS16:CS17"/>
    <mergeCell ref="CT16:CV17"/>
    <mergeCell ref="CW16:CY17"/>
    <mergeCell ref="CZ16:DB17"/>
    <mergeCell ref="CT13:DN13"/>
    <mergeCell ref="CQ13:CS13"/>
    <mergeCell ref="CA18:CB18"/>
    <mergeCell ref="CC18:CE18"/>
    <mergeCell ref="CF18:CH18"/>
    <mergeCell ref="CJ18:CS18"/>
    <mergeCell ref="CT18:CV18"/>
    <mergeCell ref="CN15:DI15"/>
    <mergeCell ref="CA16:CB17"/>
    <mergeCell ref="CC16:CE17"/>
    <mergeCell ref="CF16:CH17"/>
    <mergeCell ref="CI16:CI17"/>
    <mergeCell ref="DO13:DV13"/>
    <mergeCell ref="CA14:CD14"/>
    <mergeCell ref="CE14:CG14"/>
    <mergeCell ref="CI14:CP14"/>
    <mergeCell ref="CQ14:CS14"/>
    <mergeCell ref="CT14:DN14"/>
    <mergeCell ref="DO14:DV14"/>
    <mergeCell ref="CA13:CD13"/>
    <mergeCell ref="CE13:CG13"/>
    <mergeCell ref="CI13:CP13"/>
    <mergeCell ref="CO10:CV10"/>
    <mergeCell ref="CH11:CP11"/>
    <mergeCell ref="CQ11:CS11"/>
    <mergeCell ref="CT11:DN11"/>
    <mergeCell ref="CC9:CD9"/>
    <mergeCell ref="CF9:CV9"/>
    <mergeCell ref="DO11:DV11"/>
    <mergeCell ref="CA12:CD12"/>
    <mergeCell ref="CE12:CG12"/>
    <mergeCell ref="CI12:CP12"/>
    <mergeCell ref="CQ12:CS12"/>
    <mergeCell ref="CT12:DN12"/>
    <mergeCell ref="DO12:DV12"/>
    <mergeCell ref="CA11:CG11"/>
    <mergeCell ref="CF1:DP1"/>
    <mergeCell ref="DQ1:DV1"/>
    <mergeCell ref="DK2:DV2"/>
    <mergeCell ref="CA4:CG5"/>
    <mergeCell ref="CI4:CV5"/>
    <mergeCell ref="CW4:CX6"/>
    <mergeCell ref="CY4:CZ4"/>
    <mergeCell ref="DB4:DJ4"/>
    <mergeCell ref="CY5:CZ5"/>
    <mergeCell ref="DB5:DL5"/>
    <mergeCell ref="DN5:DV5"/>
    <mergeCell ref="CA6:CG7"/>
    <mergeCell ref="CI6:CV7"/>
    <mergeCell ref="CY6:CZ6"/>
    <mergeCell ref="DB6:DL6"/>
    <mergeCell ref="DN6:DV6"/>
    <mergeCell ref="CW7:CZ9"/>
    <mergeCell ref="CA8:CB10"/>
    <mergeCell ref="CC8:CD8"/>
    <mergeCell ref="CF8:CK8"/>
    <mergeCell ref="DT9:DV10"/>
    <mergeCell ref="CC10:CD10"/>
    <mergeCell ref="CF10:CL10"/>
    <mergeCell ref="CM10:CN10"/>
    <mergeCell ref="AY28:AZ28"/>
    <mergeCell ref="F1:AP1"/>
    <mergeCell ref="AK2:AV2"/>
    <mergeCell ref="A4:G5"/>
    <mergeCell ref="I4:V5"/>
    <mergeCell ref="W4:X6"/>
    <mergeCell ref="Y4:Z4"/>
    <mergeCell ref="AB4:AJ4"/>
    <mergeCell ref="AY16:BB17"/>
    <mergeCell ref="AY7:AY8"/>
    <mergeCell ref="AT9:AV10"/>
    <mergeCell ref="C10:D10"/>
    <mergeCell ref="AY1:BA2"/>
    <mergeCell ref="AY4:BB5"/>
    <mergeCell ref="AB6:AL6"/>
    <mergeCell ref="AQ1:AV1"/>
    <mergeCell ref="Y5:Z5"/>
    <mergeCell ref="AB5:AV5"/>
    <mergeCell ref="W7:Z9"/>
    <mergeCell ref="O10:V10"/>
    <mergeCell ref="AY12:BA12"/>
    <mergeCell ref="I12:P12"/>
    <mergeCell ref="T12:AN12"/>
    <mergeCell ref="AO12:AV12"/>
    <mergeCell ref="BH5:BI5"/>
    <mergeCell ref="A6:G7"/>
    <mergeCell ref="I6:V7"/>
    <mergeCell ref="Y6:Z6"/>
    <mergeCell ref="AN6:AV6"/>
    <mergeCell ref="A12:D12"/>
    <mergeCell ref="E12:G12"/>
    <mergeCell ref="Q12:S12"/>
    <mergeCell ref="F10:L10"/>
    <mergeCell ref="M10:N10"/>
    <mergeCell ref="A8:B10"/>
    <mergeCell ref="C8:D8"/>
    <mergeCell ref="F8:K8"/>
    <mergeCell ref="C9:D9"/>
    <mergeCell ref="F9:V9"/>
    <mergeCell ref="AO11:AV11"/>
    <mergeCell ref="Q11:S11"/>
    <mergeCell ref="T11:AN11"/>
    <mergeCell ref="A11:G11"/>
    <mergeCell ref="H11:P11"/>
    <mergeCell ref="A13:D13"/>
    <mergeCell ref="AO14:AV14"/>
    <mergeCell ref="E13:G13"/>
    <mergeCell ref="Q13:S13"/>
    <mergeCell ref="I14:P14"/>
    <mergeCell ref="A14:D14"/>
    <mergeCell ref="E14:G14"/>
    <mergeCell ref="Q14:S14"/>
    <mergeCell ref="T14:AN14"/>
    <mergeCell ref="T13:AN13"/>
    <mergeCell ref="I13:P13"/>
    <mergeCell ref="AO13:AV13"/>
    <mergeCell ref="Z18:AB18"/>
    <mergeCell ref="AC18:AE18"/>
    <mergeCell ref="Z16:AB17"/>
    <mergeCell ref="AC16:AE16"/>
    <mergeCell ref="W18:Y18"/>
    <mergeCell ref="J18:S18"/>
    <mergeCell ref="T18:V18"/>
    <mergeCell ref="N15:AI15"/>
    <mergeCell ref="A16:B17"/>
    <mergeCell ref="C16:E17"/>
    <mergeCell ref="F16:H17"/>
    <mergeCell ref="I16:I17"/>
    <mergeCell ref="J16:R17"/>
    <mergeCell ref="S16:S17"/>
    <mergeCell ref="T16:V17"/>
    <mergeCell ref="W16:Y17"/>
    <mergeCell ref="AC17:AE17"/>
    <mergeCell ref="AF16:AN17"/>
    <mergeCell ref="AO16:AV17"/>
    <mergeCell ref="AF18:AN18"/>
    <mergeCell ref="AO18:AV18"/>
    <mergeCell ref="A20:B20"/>
    <mergeCell ref="C20:E20"/>
    <mergeCell ref="F20:H20"/>
    <mergeCell ref="T20:V20"/>
    <mergeCell ref="J20:S20"/>
    <mergeCell ref="W20:Y20"/>
    <mergeCell ref="Z20:AB20"/>
    <mergeCell ref="AC20:AE20"/>
    <mergeCell ref="T19:V19"/>
    <mergeCell ref="W19:Y19"/>
    <mergeCell ref="Z19:AB19"/>
    <mergeCell ref="AC19:AE19"/>
    <mergeCell ref="A19:B19"/>
    <mergeCell ref="C19:E19"/>
    <mergeCell ref="F19:H19"/>
    <mergeCell ref="J19:S19"/>
    <mergeCell ref="AF19:AN19"/>
    <mergeCell ref="AF20:AN20"/>
    <mergeCell ref="A18:B18"/>
    <mergeCell ref="C18:E18"/>
    <mergeCell ref="F18:H18"/>
    <mergeCell ref="A21:B21"/>
    <mergeCell ref="C21:E21"/>
    <mergeCell ref="F21:H21"/>
    <mergeCell ref="J21:S21"/>
    <mergeCell ref="J22:S22"/>
    <mergeCell ref="T21:V21"/>
    <mergeCell ref="W21:Y21"/>
    <mergeCell ref="Z21:AB21"/>
    <mergeCell ref="AC21:AE21"/>
    <mergeCell ref="T22:V22"/>
    <mergeCell ref="W22:Y22"/>
    <mergeCell ref="Z22:AB22"/>
    <mergeCell ref="AC22:AE22"/>
    <mergeCell ref="A22:B22"/>
    <mergeCell ref="C22:E22"/>
    <mergeCell ref="F22:H22"/>
    <mergeCell ref="A23:B23"/>
    <mergeCell ref="C23:E23"/>
    <mergeCell ref="F23:H23"/>
    <mergeCell ref="J23:S23"/>
    <mergeCell ref="J24:S24"/>
    <mergeCell ref="T23:V23"/>
    <mergeCell ref="W23:Y23"/>
    <mergeCell ref="Z23:AB23"/>
    <mergeCell ref="AC23:AE23"/>
    <mergeCell ref="T24:V24"/>
    <mergeCell ref="W24:Y24"/>
    <mergeCell ref="Z24:AB24"/>
    <mergeCell ref="AC24:AE24"/>
    <mergeCell ref="A24:B24"/>
    <mergeCell ref="C24:E24"/>
    <mergeCell ref="F24:H24"/>
    <mergeCell ref="A25:B25"/>
    <mergeCell ref="C25:E25"/>
    <mergeCell ref="F25:H25"/>
    <mergeCell ref="J25:S25"/>
    <mergeCell ref="J26:S26"/>
    <mergeCell ref="T25:V25"/>
    <mergeCell ref="W25:Y25"/>
    <mergeCell ref="Z25:AB25"/>
    <mergeCell ref="AC25:AE25"/>
    <mergeCell ref="T26:V26"/>
    <mergeCell ref="W26:Y26"/>
    <mergeCell ref="Z26:AB26"/>
    <mergeCell ref="AC26:AE26"/>
    <mergeCell ref="A26:B26"/>
    <mergeCell ref="C26:E26"/>
    <mergeCell ref="F26:H26"/>
    <mergeCell ref="A27:B27"/>
    <mergeCell ref="C27:E27"/>
    <mergeCell ref="F27:H27"/>
    <mergeCell ref="J27:S27"/>
    <mergeCell ref="J28:S28"/>
    <mergeCell ref="T27:V27"/>
    <mergeCell ref="W27:Y27"/>
    <mergeCell ref="Z27:AB27"/>
    <mergeCell ref="AC27:AE27"/>
    <mergeCell ref="T28:V28"/>
    <mergeCell ref="W28:Y28"/>
    <mergeCell ref="Z28:AB28"/>
    <mergeCell ref="AC28:AE28"/>
    <mergeCell ref="A28:B28"/>
    <mergeCell ref="C28:E28"/>
    <mergeCell ref="F28:H28"/>
    <mergeCell ref="A32:B32"/>
    <mergeCell ref="C32:E32"/>
    <mergeCell ref="F32:H32"/>
    <mergeCell ref="AF28:AN28"/>
    <mergeCell ref="A29:B29"/>
    <mergeCell ref="C29:E29"/>
    <mergeCell ref="F29:H29"/>
    <mergeCell ref="J29:S29"/>
    <mergeCell ref="J30:S30"/>
    <mergeCell ref="T29:V29"/>
    <mergeCell ref="W29:Y29"/>
    <mergeCell ref="Z29:AB29"/>
    <mergeCell ref="AC29:AE29"/>
    <mergeCell ref="T30:V30"/>
    <mergeCell ref="W30:Y30"/>
    <mergeCell ref="Z30:AB30"/>
    <mergeCell ref="AC30:AE30"/>
    <mergeCell ref="A30:B30"/>
    <mergeCell ref="C30:E30"/>
    <mergeCell ref="F30:H30"/>
    <mergeCell ref="AF29:AN29"/>
    <mergeCell ref="AF30:AN30"/>
    <mergeCell ref="F31:H31"/>
    <mergeCell ref="J32:S32"/>
    <mergeCell ref="J31:S31"/>
    <mergeCell ref="T31:V31"/>
    <mergeCell ref="W31:Y31"/>
    <mergeCell ref="Z31:AB31"/>
    <mergeCell ref="AC31:AE31"/>
    <mergeCell ref="T32:V32"/>
    <mergeCell ref="W32:Y32"/>
    <mergeCell ref="Z32:AB32"/>
    <mergeCell ref="AC32:AE32"/>
    <mergeCell ref="C36:E36"/>
    <mergeCell ref="F36:H36"/>
    <mergeCell ref="AF31:AN31"/>
    <mergeCell ref="AF32:AN32"/>
    <mergeCell ref="A33:B33"/>
    <mergeCell ref="C33:E33"/>
    <mergeCell ref="F33:H33"/>
    <mergeCell ref="J34:S34"/>
    <mergeCell ref="J33:S33"/>
    <mergeCell ref="T33:V33"/>
    <mergeCell ref="W33:Y33"/>
    <mergeCell ref="Z33:AB33"/>
    <mergeCell ref="AC33:AE33"/>
    <mergeCell ref="T34:V34"/>
    <mergeCell ref="W34:Y34"/>
    <mergeCell ref="Z34:AB34"/>
    <mergeCell ref="AC34:AE34"/>
    <mergeCell ref="A34:B34"/>
    <mergeCell ref="C34:E34"/>
    <mergeCell ref="F34:H34"/>
    <mergeCell ref="AF33:AN33"/>
    <mergeCell ref="AF34:AN34"/>
    <mergeCell ref="A31:B31"/>
    <mergeCell ref="C31:E31"/>
    <mergeCell ref="A61:C61"/>
    <mergeCell ref="D61:AH61"/>
    <mergeCell ref="E62:F62"/>
    <mergeCell ref="G62:AV62"/>
    <mergeCell ref="H46:AC46"/>
    <mergeCell ref="G59:AY59"/>
    <mergeCell ref="E56:F56"/>
    <mergeCell ref="G56:AZ56"/>
    <mergeCell ref="G57:AZ57"/>
    <mergeCell ref="G58:AY58"/>
    <mergeCell ref="E49:F49"/>
    <mergeCell ref="G49:N49"/>
    <mergeCell ref="A55:C55"/>
    <mergeCell ref="D55:AV55"/>
    <mergeCell ref="O49:AV49"/>
    <mergeCell ref="D48:AX48"/>
    <mergeCell ref="G53:AO53"/>
    <mergeCell ref="E50:F50"/>
    <mergeCell ref="G50:N50"/>
    <mergeCell ref="O50:R50"/>
    <mergeCell ref="E52:F52"/>
    <mergeCell ref="E51:F51"/>
    <mergeCell ref="A47:C47"/>
    <mergeCell ref="D47:AX47"/>
    <mergeCell ref="AF35:AN35"/>
    <mergeCell ref="AF36:AN36"/>
    <mergeCell ref="E65:F65"/>
    <mergeCell ref="G65:AV65"/>
    <mergeCell ref="E63:F63"/>
    <mergeCell ref="G63:AV63"/>
    <mergeCell ref="E64:F64"/>
    <mergeCell ref="G64:AV64"/>
    <mergeCell ref="A43:AV43"/>
    <mergeCell ref="A35:B35"/>
    <mergeCell ref="C35:E35"/>
    <mergeCell ref="F35:H35"/>
    <mergeCell ref="J36:S36"/>
    <mergeCell ref="J35:S35"/>
    <mergeCell ref="T35:V35"/>
    <mergeCell ref="W35:Y35"/>
    <mergeCell ref="Z35:AB35"/>
    <mergeCell ref="AC35:AE35"/>
    <mergeCell ref="T36:V36"/>
    <mergeCell ref="W36:Y36"/>
    <mergeCell ref="Z36:AB36"/>
    <mergeCell ref="AC36:AE36"/>
    <mergeCell ref="A36:B36"/>
    <mergeCell ref="E53:F53"/>
    <mergeCell ref="A48:C48"/>
    <mergeCell ref="A39:AV39"/>
    <mergeCell ref="A40:AV40"/>
    <mergeCell ref="Z37:AB37"/>
    <mergeCell ref="A41:AV41"/>
    <mergeCell ref="A42:AV42"/>
    <mergeCell ref="A37:B37"/>
    <mergeCell ref="C37:E37"/>
    <mergeCell ref="F37:H37"/>
    <mergeCell ref="J37:S37"/>
    <mergeCell ref="AC37:AE37"/>
    <mergeCell ref="T37:V37"/>
    <mergeCell ref="W37:Y37"/>
    <mergeCell ref="AF37:AN37"/>
    <mergeCell ref="AO37:AV37"/>
  </mergeCells>
  <phoneticPr fontId="2"/>
  <dataValidations count="4">
    <dataValidation imeMode="off" allowBlank="1" showInputMessage="1" showErrorMessage="1" sqref="AY12" xr:uid="{00000000-0002-0000-0500-000000000000}"/>
    <dataValidation type="list" imeMode="hiragana" allowBlank="1" showInputMessage="1" showErrorMessage="1" prompt="リスト入力" sqref="BA23 BA21" xr:uid="{00000000-0002-0000-0500-000001000000}">
      <formula1>$CA$1:$CA$2</formula1>
    </dataValidation>
    <dataValidation imeMode="hiragana" allowBlank="1" showInputMessage="1" showErrorMessage="1" prompt="Ｄを付けた番号" sqref="BA25:BE25 BA28:BE28" xr:uid="{00000000-0002-0000-0500-000002000000}"/>
    <dataValidation type="list" imeMode="hiragana" allowBlank="1" showInputMessage="1" showErrorMessage="1" prompt="リスト入力" sqref="BA19" xr:uid="{00000000-0002-0000-0500-000003000000}">
      <formula1>$CA$1</formula1>
    </dataValidation>
  </dataValidations>
  <printOptions horizontalCentered="1" verticalCentered="1"/>
  <pageMargins left="0.59055118110236227" right="0.59055118110236227" top="0.78740157480314965" bottom="0.39370078740157483" header="0.51181102362204722" footer="0.51181102362204722"/>
  <pageSetup paperSize="9" orientation="portrait" horizontalDpi="400" r:id="rId1"/>
  <headerFooter alignWithMargins="0">
    <oddHeader xml:space="preserve">&amp;R&amp;12&amp;U追加変更
</oddHeader>
  </headerFooter>
  <rowBreaks count="1" manualBreakCount="1">
    <brk id="43" max="4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1"/>
  </sheetPr>
  <dimension ref="A1:AO202"/>
  <sheetViews>
    <sheetView showGridLines="0" workbookViewId="0">
      <selection activeCell="O5" sqref="O5:P5"/>
    </sheetView>
  </sheetViews>
  <sheetFormatPr defaultRowHeight="18" customHeight="1" x14ac:dyDescent="0.15"/>
  <cols>
    <col min="1" max="1" width="2.625" style="62" customWidth="1"/>
    <col min="2" max="2" width="2.75" style="62" hidden="1" customWidth="1"/>
    <col min="3" max="3" width="6.75" style="62" customWidth="1"/>
    <col min="4" max="4" width="5.625" style="62" bestFit="1" customWidth="1"/>
    <col min="5" max="5" width="16.375" style="62" customWidth="1"/>
    <col min="6" max="6" width="7.625" style="62" customWidth="1"/>
    <col min="7" max="7" width="6.375" style="62" customWidth="1"/>
    <col min="8" max="8" width="5.5" style="62" hidden="1" customWidth="1"/>
    <col min="9" max="9" width="3" style="62" hidden="1" customWidth="1"/>
    <col min="10" max="10" width="6.5" style="62" customWidth="1"/>
    <col min="11" max="11" width="6.125" style="62" customWidth="1"/>
    <col min="12" max="12" width="4.25" style="62" customWidth="1"/>
    <col min="13" max="13" width="5.125" style="62" customWidth="1"/>
    <col min="14" max="14" width="10.375" style="62" customWidth="1"/>
    <col min="15" max="24" width="9" style="62"/>
    <col min="25" max="25" width="5.625" style="62" hidden="1" customWidth="1"/>
    <col min="26" max="26" width="3" style="62" hidden="1" customWidth="1"/>
    <col min="27" max="27" width="10.125" style="62" hidden="1" customWidth="1"/>
    <col min="28" max="28" width="7.875" style="62" hidden="1" customWidth="1"/>
    <col min="29" max="29" width="6.625" style="62" hidden="1" customWidth="1"/>
    <col min="30" max="30" width="3.875" style="62" hidden="1" customWidth="1"/>
    <col min="31" max="31" width="10.25" style="62" hidden="1" customWidth="1"/>
    <col min="32" max="32" width="9.75" style="62" hidden="1" customWidth="1"/>
    <col min="33" max="33" width="2.5" style="62" hidden="1" customWidth="1"/>
    <col min="34" max="34" width="7.875" style="62" hidden="1" customWidth="1"/>
    <col min="35" max="35" width="4" style="62" hidden="1" customWidth="1"/>
    <col min="36" max="36" width="5.25" style="62" hidden="1" customWidth="1"/>
    <col min="37" max="37" width="2.5" style="62" hidden="1" customWidth="1"/>
    <col min="38" max="38" width="8.125" style="62" hidden="1" customWidth="1"/>
    <col min="39" max="41" width="9" style="62" hidden="1" customWidth="1"/>
    <col min="42" max="16384" width="9" style="62"/>
  </cols>
  <sheetData>
    <row r="1" spans="1:37" ht="23.25" customHeight="1" x14ac:dyDescent="0.15">
      <c r="C1" s="182" t="s">
        <v>373</v>
      </c>
      <c r="D1" s="182"/>
      <c r="E1" s="182"/>
      <c r="F1" s="60"/>
      <c r="G1" s="60"/>
      <c r="H1" s="60" t="s">
        <v>374</v>
      </c>
      <c r="L1" s="61"/>
      <c r="P1" s="371" t="s">
        <v>584</v>
      </c>
      <c r="AA1" s="238">
        <v>39448</v>
      </c>
      <c r="AB1" s="239">
        <f>YEAR(AA1)</f>
        <v>2008</v>
      </c>
      <c r="AD1" s="62" t="s">
        <v>49</v>
      </c>
      <c r="AE1" s="53" t="s">
        <v>356</v>
      </c>
      <c r="AF1" s="237" t="s">
        <v>347</v>
      </c>
      <c r="AG1" s="231" t="s">
        <v>376</v>
      </c>
      <c r="AI1"/>
    </row>
    <row r="2" spans="1:37" ht="22.5" customHeight="1" x14ac:dyDescent="0.15">
      <c r="C2" s="343" t="str">
        <f>IF(AE3=0,AD6,IF(AND(AE3&gt;=1,AE3&lt;=20),AD8&amp;AE3&amp;AD9,AD7))</f>
        <v>現在記入は、ありません。</v>
      </c>
      <c r="F2"/>
      <c r="G2" s="245" t="str">
        <f>IF(AC12=0,"現在県登録なし","")</f>
        <v>現在県登録なし</v>
      </c>
      <c r="H2"/>
      <c r="I2" s="178"/>
      <c r="J2" s="178"/>
      <c r="M2" s="61" t="s">
        <v>378</v>
      </c>
      <c r="AA2" s="53" t="s">
        <v>344</v>
      </c>
      <c r="AB2" s="197">
        <v>34</v>
      </c>
      <c r="AC2" s="197">
        <v>1</v>
      </c>
      <c r="AD2" s="197">
        <f>COUNTIF($J$6:$J$55,"登")</f>
        <v>0</v>
      </c>
      <c r="AE2" s="197">
        <f>COUNTIF($J$6:$J$55,"プ")</f>
        <v>0</v>
      </c>
      <c r="AF2" s="237" t="s">
        <v>348</v>
      </c>
      <c r="AG2" s="237"/>
      <c r="AI2" s="231" t="s">
        <v>377</v>
      </c>
    </row>
    <row r="3" spans="1:37" ht="21.75" customHeight="1" x14ac:dyDescent="0.15">
      <c r="C3" s="245" t="str">
        <f>IF($AD$2=0,"",$AC$7&amp;$AD$2&amp;$AD$9)</f>
        <v/>
      </c>
      <c r="F3" s="245" t="str">
        <f>IF($AE$2=0,"",$AC$6&amp;$AE$2&amp;$AD$9)</f>
        <v/>
      </c>
      <c r="L3" s="214" t="s">
        <v>312</v>
      </c>
      <c r="O3"/>
      <c r="P3"/>
      <c r="Z3" s="197" t="s">
        <v>359</v>
      </c>
      <c r="AA3" s="53" t="s">
        <v>345</v>
      </c>
      <c r="AB3" s="197">
        <v>39</v>
      </c>
      <c r="AC3" s="197">
        <v>2</v>
      </c>
      <c r="AD3" s="62" t="s">
        <v>43</v>
      </c>
      <c r="AE3" s="230">
        <f>AD2+AE2</f>
        <v>0</v>
      </c>
      <c r="AF3" s="237" t="s">
        <v>349</v>
      </c>
      <c r="AG3" s="237"/>
      <c r="AI3" s="250">
        <f>SUM(AI6:AI55)</f>
        <v>0</v>
      </c>
      <c r="AJ3" s="250">
        <f>SUM(AJ6:AJ55)</f>
        <v>0</v>
      </c>
      <c r="AK3" s="231" t="s">
        <v>446</v>
      </c>
    </row>
    <row r="4" spans="1:37" ht="15" customHeight="1" x14ac:dyDescent="0.15">
      <c r="C4" s="215" t="str">
        <f>IF($AJ$3&gt;=100,$AG$1,IF($AI$3&gt;=10,$AK$3,""))</f>
        <v/>
      </c>
      <c r="D4" s="221" t="s">
        <v>481</v>
      </c>
      <c r="E4"/>
      <c r="F4" s="245"/>
      <c r="O4" s="713" t="s">
        <v>504</v>
      </c>
      <c r="P4" s="713"/>
      <c r="Z4" s="197"/>
      <c r="AA4" s="53" t="s">
        <v>346</v>
      </c>
      <c r="AB4" s="197">
        <v>35</v>
      </c>
      <c r="AC4" s="197">
        <v>3</v>
      </c>
      <c r="AE4" s="206"/>
      <c r="AF4" s="237" t="s">
        <v>350</v>
      </c>
      <c r="AG4" s="237"/>
      <c r="AI4" s="251"/>
    </row>
    <row r="5" spans="1:37" ht="18" customHeight="1" x14ac:dyDescent="0.15">
      <c r="B5" s="197" t="s">
        <v>360</v>
      </c>
      <c r="C5" s="198" t="s">
        <v>361</v>
      </c>
      <c r="D5" s="198" t="s">
        <v>41</v>
      </c>
      <c r="E5" s="198" t="s">
        <v>42</v>
      </c>
      <c r="F5" s="198" t="s">
        <v>52</v>
      </c>
      <c r="G5" s="198" t="s">
        <v>53</v>
      </c>
      <c r="H5" s="244" t="s">
        <v>381</v>
      </c>
      <c r="I5" s="200" t="s">
        <v>196</v>
      </c>
      <c r="J5" s="244" t="s">
        <v>366</v>
      </c>
      <c r="L5" s="72" t="s">
        <v>234</v>
      </c>
      <c r="M5" s="711" t="s">
        <v>194</v>
      </c>
      <c r="N5" s="712"/>
      <c r="O5" s="709"/>
      <c r="P5" s="710"/>
      <c r="AA5" s="53" t="s">
        <v>500</v>
      </c>
      <c r="AB5" s="197">
        <v>1</v>
      </c>
      <c r="AC5" s="197">
        <v>4</v>
      </c>
      <c r="AF5" s="237" t="s">
        <v>501</v>
      </c>
      <c r="AG5" s="237"/>
      <c r="AI5" s="62" t="s">
        <v>367</v>
      </c>
      <c r="AJ5" s="62" t="s">
        <v>375</v>
      </c>
    </row>
    <row r="6" spans="1:37" ht="18" customHeight="1" x14ac:dyDescent="0.15">
      <c r="A6" s="197"/>
      <c r="B6" s="197">
        <v>-1</v>
      </c>
      <c r="C6" s="361" t="str">
        <f>IF('NO 2'!B7="","",'NO 2'!B7)</f>
        <v>主将</v>
      </c>
      <c r="D6" s="289" t="str">
        <f>IF('NO 2'!C7="","",'NO 2'!C7)</f>
        <v/>
      </c>
      <c r="E6" s="290" t="str">
        <f>IF('NO 2'!AN7="","",'NO 2'!AN7)</f>
        <v/>
      </c>
      <c r="F6" s="340" t="str">
        <f t="shared" ref="F6:F37" si="0">IF(C6="","",IF(INDEX(登録,MATCH(C6,団員NO,0),4)="","",INDEX(登録,MATCH(C6,団員NO,0),4)))</f>
        <v/>
      </c>
      <c r="G6" s="359">
        <f t="shared" ref="G6:G37" si="1">IF(C6="","",IF(INDEX(登録,MATCH(C6,団員NO,0),5)="","",INDEX(登録,MATCH(C6,団員NO,0),5)))</f>
        <v>10</v>
      </c>
      <c r="H6" s="342" t="str">
        <f t="shared" ref="H6:H37" si="2">IF(C6="","",IF(INDEX(登録,MATCH(C6,団員NO,0),6)="","",IF(INDEX(登録,MATCH(C6,団員NO,0),6)="登","済","")))</f>
        <v/>
      </c>
      <c r="I6" s="291">
        <v>1</v>
      </c>
      <c r="J6" s="292"/>
      <c r="K6" s="197"/>
      <c r="L6" s="72" t="s">
        <v>57</v>
      </c>
      <c r="M6" s="47" t="s">
        <v>328</v>
      </c>
      <c r="O6" s="708"/>
      <c r="P6" s="708"/>
      <c r="Q6" s="367" t="s">
        <v>379</v>
      </c>
      <c r="AA6" s="228" t="str">
        <f>IF(ISERROR(VLOOKUP(O6,AA2:AC5,3,FALSE)),"",VLOOKUP(O6,AA2:AC5,3,FALSE))</f>
        <v/>
      </c>
      <c r="AB6" s="240">
        <f>YEAR(O5)</f>
        <v>1900</v>
      </c>
      <c r="AC6" s="53" t="s">
        <v>369</v>
      </c>
      <c r="AD6" s="53" t="s">
        <v>314</v>
      </c>
      <c r="AF6" s="237" t="s">
        <v>357</v>
      </c>
      <c r="AG6" s="53"/>
      <c r="AI6" s="62" t="str">
        <f>IF(AND(J6="登",H6=""),10,"")</f>
        <v/>
      </c>
      <c r="AJ6" s="62" t="str">
        <f>IF(AND(J6="プ",F6&lt;&gt;""),100,"")</f>
        <v/>
      </c>
    </row>
    <row r="7" spans="1:37" ht="18" customHeight="1" x14ac:dyDescent="0.15">
      <c r="A7" s="197"/>
      <c r="B7" s="197" t="str">
        <f t="shared" ref="B7:B38" si="3">IF(G7="","",G7)</f>
        <v/>
      </c>
      <c r="C7" s="288" t="str">
        <f>IF('NO 2'!B8="","",'NO 2'!B8)</f>
        <v>Ｄ2</v>
      </c>
      <c r="D7" s="289" t="str">
        <f>IF('NO 2'!C8="","",'NO 2'!C8)</f>
        <v/>
      </c>
      <c r="E7" s="290" t="str">
        <f>IF('NO 2'!AN8="","",'NO 2'!AN8)</f>
        <v/>
      </c>
      <c r="F7" s="340" t="str">
        <f t="shared" si="0"/>
        <v/>
      </c>
      <c r="G7" s="341" t="str">
        <f t="shared" si="1"/>
        <v/>
      </c>
      <c r="H7" s="342" t="str">
        <f t="shared" si="2"/>
        <v/>
      </c>
      <c r="I7" s="291">
        <v>2</v>
      </c>
      <c r="J7" s="292"/>
      <c r="K7" s="197"/>
      <c r="L7" s="72"/>
      <c r="M7" s="383" t="str">
        <f>IF(AA6="","",IF(AA6=1,AF1&amp;AB2+AB8&amp;AF2,IF(AA6=2,AF1&amp;AB3+AB8&amp;AF3,IF(AA6=3,AF1&amp;AB4+AB8&amp;AF4,AF1&amp;AB5+AB8&amp;AF5))))</f>
        <v/>
      </c>
      <c r="Q7" s="242" t="s">
        <v>371</v>
      </c>
      <c r="AC7" s="53" t="s">
        <v>368</v>
      </c>
      <c r="AD7" s="53" t="s">
        <v>315</v>
      </c>
      <c r="AF7" s="231" t="s">
        <v>358</v>
      </c>
      <c r="AI7" s="62" t="str">
        <f t="shared" ref="AI7:AI55" si="4">IF(AND(J7="登",H7=""),10,"")</f>
        <v/>
      </c>
      <c r="AJ7" s="62" t="str">
        <f>IF(AND(J7="プ",F7&lt;&gt;""),100,"")</f>
        <v/>
      </c>
    </row>
    <row r="8" spans="1:37" ht="18" customHeight="1" x14ac:dyDescent="0.15">
      <c r="A8" s="197"/>
      <c r="B8" s="197" t="str">
        <f t="shared" si="3"/>
        <v/>
      </c>
      <c r="C8" s="288" t="str">
        <f>IF('NO 2'!B9="","",'NO 2'!B9)</f>
        <v>Ｄ3</v>
      </c>
      <c r="D8" s="289" t="str">
        <f>IF('NO 2'!C9="","",'NO 2'!C9)</f>
        <v/>
      </c>
      <c r="E8" s="290" t="str">
        <f>IF('NO 2'!AN9="","",'NO 2'!AN9)</f>
        <v/>
      </c>
      <c r="F8" s="340" t="str">
        <f t="shared" si="0"/>
        <v/>
      </c>
      <c r="G8" s="341" t="str">
        <f t="shared" si="1"/>
        <v/>
      </c>
      <c r="H8" s="342" t="str">
        <f t="shared" si="2"/>
        <v/>
      </c>
      <c r="I8" s="291">
        <v>3</v>
      </c>
      <c r="J8" s="292"/>
      <c r="K8" s="197"/>
      <c r="L8" s="72" t="s">
        <v>58</v>
      </c>
      <c r="M8" s="195" t="s">
        <v>546</v>
      </c>
      <c r="N8"/>
      <c r="S8" s="242" t="s">
        <v>380</v>
      </c>
      <c r="AB8" s="241">
        <f>AB6-AB1</f>
        <v>-108</v>
      </c>
      <c r="AC8" s="53"/>
      <c r="AD8" s="53" t="s">
        <v>370</v>
      </c>
      <c r="AI8" s="62" t="str">
        <f t="shared" si="4"/>
        <v/>
      </c>
      <c r="AJ8" s="62" t="str">
        <f>IF(AND(J8="プ",F8&lt;&gt;""),100,"")</f>
        <v/>
      </c>
    </row>
    <row r="9" spans="1:37" ht="18" customHeight="1" x14ac:dyDescent="0.15">
      <c r="A9" s="197"/>
      <c r="B9" s="197" t="str">
        <f t="shared" si="3"/>
        <v/>
      </c>
      <c r="C9" s="288" t="str">
        <f>IF('NO 2'!B10="","",'NO 2'!B10)</f>
        <v>Ｄ4</v>
      </c>
      <c r="D9" s="289" t="str">
        <f>IF('NO 2'!C10="","",'NO 2'!C10)</f>
        <v/>
      </c>
      <c r="E9" s="290" t="str">
        <f>IF('NO 2'!AN10="","",'NO 2'!AN10)</f>
        <v/>
      </c>
      <c r="F9" s="340" t="str">
        <f t="shared" si="0"/>
        <v/>
      </c>
      <c r="G9" s="341" t="str">
        <f t="shared" si="1"/>
        <v/>
      </c>
      <c r="H9" s="342" t="str">
        <f t="shared" si="2"/>
        <v/>
      </c>
      <c r="I9" s="291">
        <v>4</v>
      </c>
      <c r="J9" s="292"/>
      <c r="K9" s="197"/>
      <c r="L9" s="72"/>
      <c r="M9" s="384" t="s">
        <v>547</v>
      </c>
      <c r="Q9" s="195" t="s">
        <v>548</v>
      </c>
      <c r="R9" s="243"/>
      <c r="S9" s="242"/>
      <c r="AD9" s="53" t="s">
        <v>336</v>
      </c>
      <c r="AJ9" s="62" t="str">
        <f>IF(AND(J9="プ",F9&lt;&gt;""),100,"")</f>
        <v/>
      </c>
    </row>
    <row r="10" spans="1:37" ht="18" customHeight="1" x14ac:dyDescent="0.15">
      <c r="A10" s="197"/>
      <c r="B10" s="197" t="str">
        <f t="shared" si="3"/>
        <v/>
      </c>
      <c r="C10" s="288" t="str">
        <f>IF('NO 2'!B11="","",'NO 2'!B11)</f>
        <v>Ｄ5</v>
      </c>
      <c r="D10" s="289" t="str">
        <f>IF('NO 2'!C11="","",'NO 2'!C11)</f>
        <v/>
      </c>
      <c r="E10" s="290" t="str">
        <f>IF('NO 2'!AN11="","",'NO 2'!AN11)</f>
        <v/>
      </c>
      <c r="F10" s="340" t="str">
        <f t="shared" si="0"/>
        <v/>
      </c>
      <c r="G10" s="341" t="str">
        <f t="shared" si="1"/>
        <v/>
      </c>
      <c r="H10" s="342" t="str">
        <f t="shared" si="2"/>
        <v/>
      </c>
      <c r="I10" s="291">
        <v>5</v>
      </c>
      <c r="J10" s="292"/>
      <c r="K10" s="197"/>
      <c r="L10" s="72" t="s">
        <v>59</v>
      </c>
      <c r="M10" s="195" t="s">
        <v>536</v>
      </c>
      <c r="S10" s="242" t="s">
        <v>372</v>
      </c>
      <c r="AD10" s="62" t="s">
        <v>322</v>
      </c>
      <c r="AE10" s="62">
        <v>4</v>
      </c>
      <c r="AI10" s="62" t="str">
        <f t="shared" si="4"/>
        <v/>
      </c>
      <c r="AJ10" s="62" t="str">
        <f t="shared" ref="AJ10:AJ55" si="5">IF(AND(J10="プ",F10&lt;&gt;""),100,"")</f>
        <v/>
      </c>
    </row>
    <row r="11" spans="1:37" ht="18" customHeight="1" x14ac:dyDescent="0.15">
      <c r="A11" s="197"/>
      <c r="B11" s="197" t="str">
        <f t="shared" si="3"/>
        <v/>
      </c>
      <c r="C11" s="288" t="str">
        <f>IF('NO 2'!B12="","",'NO 2'!B12)</f>
        <v>Ｄ6</v>
      </c>
      <c r="D11" s="289" t="str">
        <f>IF('NO 2'!C12="","",'NO 2'!C12)</f>
        <v/>
      </c>
      <c r="E11" s="290" t="str">
        <f>IF('NO 2'!AN12="","",'NO 2'!AN12)</f>
        <v/>
      </c>
      <c r="F11" s="340" t="str">
        <f t="shared" si="0"/>
        <v/>
      </c>
      <c r="G11" s="341" t="str">
        <f t="shared" si="1"/>
        <v/>
      </c>
      <c r="H11" s="342" t="str">
        <f t="shared" si="2"/>
        <v/>
      </c>
      <c r="I11" s="291">
        <v>6</v>
      </c>
      <c r="J11" s="292"/>
      <c r="K11" s="197"/>
      <c r="L11" s="72" t="s">
        <v>60</v>
      </c>
      <c r="M11" s="195" t="s">
        <v>537</v>
      </c>
      <c r="Q11" s="243"/>
      <c r="R11" s="243"/>
      <c r="S11" s="242"/>
      <c r="AC11" s="62" t="s">
        <v>387</v>
      </c>
      <c r="AD11" s="62" t="s">
        <v>323</v>
      </c>
      <c r="AE11" s="62">
        <v>3</v>
      </c>
      <c r="AI11" s="62" t="str">
        <f t="shared" si="4"/>
        <v/>
      </c>
      <c r="AJ11" s="62" t="str">
        <f t="shared" si="5"/>
        <v/>
      </c>
    </row>
    <row r="12" spans="1:37" ht="18" customHeight="1" x14ac:dyDescent="0.15">
      <c r="A12" s="197"/>
      <c r="B12" s="197" t="str">
        <f t="shared" si="3"/>
        <v/>
      </c>
      <c r="C12" s="288" t="str">
        <f>IF('NO 2'!B13="","",'NO 2'!B13)</f>
        <v>Ｄ7</v>
      </c>
      <c r="D12" s="289" t="str">
        <f>IF('NO 2'!C13="","",'NO 2'!C13)</f>
        <v/>
      </c>
      <c r="E12" s="290" t="str">
        <f>IF('NO 2'!AN13="","",'NO 2'!AN13)</f>
        <v/>
      </c>
      <c r="F12" s="340" t="str">
        <f t="shared" si="0"/>
        <v/>
      </c>
      <c r="G12" s="341" t="str">
        <f t="shared" si="1"/>
        <v/>
      </c>
      <c r="H12" s="342" t="str">
        <f t="shared" si="2"/>
        <v/>
      </c>
      <c r="I12" s="291">
        <v>7</v>
      </c>
      <c r="J12" s="292"/>
      <c r="K12" s="197"/>
      <c r="M12" s="229" t="s">
        <v>452</v>
      </c>
      <c r="R12" s="270"/>
      <c r="AC12" s="197">
        <f>COUNTIF($H$6:$H$55,"済")</f>
        <v>0</v>
      </c>
      <c r="AD12" s="62" t="s">
        <v>324</v>
      </c>
      <c r="AE12" s="62">
        <v>2</v>
      </c>
      <c r="AI12" s="62" t="str">
        <f t="shared" si="4"/>
        <v/>
      </c>
      <c r="AJ12" s="62" t="str">
        <f t="shared" si="5"/>
        <v/>
      </c>
    </row>
    <row r="13" spans="1:37" ht="18" customHeight="1" x14ac:dyDescent="0.15">
      <c r="A13" s="197"/>
      <c r="B13" s="197" t="str">
        <f t="shared" si="3"/>
        <v/>
      </c>
      <c r="C13" s="288" t="str">
        <f>IF('NO 2'!B14="","",'NO 2'!B14)</f>
        <v>Ｄ8</v>
      </c>
      <c r="D13" s="289" t="str">
        <f>IF('NO 2'!C14="","",'NO 2'!C14)</f>
        <v/>
      </c>
      <c r="E13" s="290" t="str">
        <f>IF('NO 2'!AN14="","",'NO 2'!AN14)</f>
        <v/>
      </c>
      <c r="F13" s="340" t="str">
        <f t="shared" si="0"/>
        <v/>
      </c>
      <c r="G13" s="341" t="str">
        <f t="shared" si="1"/>
        <v/>
      </c>
      <c r="H13" s="342" t="str">
        <f t="shared" si="2"/>
        <v/>
      </c>
      <c r="I13" s="291">
        <v>8</v>
      </c>
      <c r="J13" s="292"/>
      <c r="K13" s="197"/>
      <c r="M13" s="214" t="s">
        <v>316</v>
      </c>
      <c r="S13" s="215"/>
      <c r="AD13" s="62" t="s">
        <v>325</v>
      </c>
      <c r="AE13" s="62">
        <v>1</v>
      </c>
      <c r="AI13" s="62" t="str">
        <f t="shared" si="4"/>
        <v/>
      </c>
      <c r="AJ13" s="62" t="str">
        <f t="shared" si="5"/>
        <v/>
      </c>
    </row>
    <row r="14" spans="1:37" ht="18" customHeight="1" x14ac:dyDescent="0.15">
      <c r="A14" s="197"/>
      <c r="B14" s="197" t="str">
        <f t="shared" si="3"/>
        <v/>
      </c>
      <c r="C14" s="288" t="str">
        <f>IF('NO 2'!B15="","",'NO 2'!B15)</f>
        <v>Ｄ9</v>
      </c>
      <c r="D14" s="289" t="str">
        <f>IF('NO 2'!C15="","",'NO 2'!C15)</f>
        <v/>
      </c>
      <c r="E14" s="290" t="str">
        <f>IF('NO 2'!AN15="","",'NO 2'!AN15)</f>
        <v/>
      </c>
      <c r="F14" s="340" t="str">
        <f t="shared" si="0"/>
        <v/>
      </c>
      <c r="G14" s="341" t="str">
        <f t="shared" si="1"/>
        <v/>
      </c>
      <c r="H14" s="342" t="str">
        <f t="shared" si="2"/>
        <v/>
      </c>
      <c r="I14" s="291">
        <v>9</v>
      </c>
      <c r="J14" s="292"/>
      <c r="K14" s="197"/>
      <c r="L14" s="72"/>
      <c r="M14" s="214" t="s">
        <v>317</v>
      </c>
      <c r="AE14" s="62">
        <v>0</v>
      </c>
      <c r="AI14" s="62" t="str">
        <f t="shared" si="4"/>
        <v/>
      </c>
      <c r="AJ14" s="62" t="str">
        <f t="shared" si="5"/>
        <v/>
      </c>
    </row>
    <row r="15" spans="1:37" ht="18" customHeight="1" x14ac:dyDescent="0.15">
      <c r="A15" s="197"/>
      <c r="B15" s="197" t="str">
        <f t="shared" si="3"/>
        <v/>
      </c>
      <c r="C15" s="288" t="str">
        <f>IF('NO 2'!B16="","",'NO 2'!B16)</f>
        <v>Ｄ10</v>
      </c>
      <c r="D15" s="289" t="str">
        <f>IF('NO 2'!C16="","",'NO 2'!C16)</f>
        <v/>
      </c>
      <c r="E15" s="290" t="str">
        <f>IF('NO 2'!AN16="","",'NO 2'!AN16)</f>
        <v/>
      </c>
      <c r="F15" s="340" t="str">
        <f t="shared" si="0"/>
        <v/>
      </c>
      <c r="G15" s="341" t="str">
        <f t="shared" si="1"/>
        <v/>
      </c>
      <c r="H15" s="342" t="str">
        <f t="shared" si="2"/>
        <v/>
      </c>
      <c r="I15" s="291">
        <v>10</v>
      </c>
      <c r="J15" s="292"/>
      <c r="K15" s="197"/>
      <c r="L15"/>
      <c r="M15" s="214" t="s">
        <v>318</v>
      </c>
      <c r="N15"/>
      <c r="AI15" s="62" t="str">
        <f t="shared" si="4"/>
        <v/>
      </c>
      <c r="AJ15" s="62" t="str">
        <f t="shared" si="5"/>
        <v/>
      </c>
    </row>
    <row r="16" spans="1:37" ht="18" customHeight="1" x14ac:dyDescent="0.15">
      <c r="A16" s="197"/>
      <c r="B16" s="197" t="str">
        <f t="shared" si="3"/>
        <v/>
      </c>
      <c r="C16" s="288" t="str">
        <f>IF('NO 2'!B17="","",'NO 2'!B17)</f>
        <v>Ｄ11</v>
      </c>
      <c r="D16" s="289" t="str">
        <f>IF('NO 2'!C17="","",'NO 2'!C17)</f>
        <v/>
      </c>
      <c r="E16" s="290" t="str">
        <f>IF('NO 2'!AN17="","",'NO 2'!AN17)</f>
        <v/>
      </c>
      <c r="F16" s="340" t="str">
        <f t="shared" si="0"/>
        <v/>
      </c>
      <c r="G16" s="341" t="str">
        <f t="shared" si="1"/>
        <v/>
      </c>
      <c r="H16" s="342" t="str">
        <f t="shared" si="2"/>
        <v/>
      </c>
      <c r="I16" s="291">
        <v>11</v>
      </c>
      <c r="J16" s="292"/>
      <c r="K16" s="197"/>
      <c r="L16" s="72"/>
      <c r="AI16" s="62" t="str">
        <f t="shared" si="4"/>
        <v/>
      </c>
      <c r="AJ16" s="62" t="str">
        <f t="shared" si="5"/>
        <v/>
      </c>
    </row>
    <row r="17" spans="1:36" ht="18" customHeight="1" x14ac:dyDescent="0.15">
      <c r="A17" s="197"/>
      <c r="B17" s="197" t="str">
        <f t="shared" si="3"/>
        <v/>
      </c>
      <c r="C17" s="288" t="str">
        <f>IF('NO 2'!B18="","",'NO 2'!B18)</f>
        <v>Ｄ12</v>
      </c>
      <c r="D17" s="289" t="str">
        <f>IF('NO 2'!C18="","",'NO 2'!C18)</f>
        <v/>
      </c>
      <c r="E17" s="290" t="str">
        <f>IF('NO 2'!AN18="","",'NO 2'!AN18)</f>
        <v/>
      </c>
      <c r="F17" s="340" t="str">
        <f t="shared" si="0"/>
        <v/>
      </c>
      <c r="G17" s="341" t="str">
        <f t="shared" si="1"/>
        <v/>
      </c>
      <c r="H17" s="342" t="str">
        <f t="shared" si="2"/>
        <v/>
      </c>
      <c r="I17" s="291">
        <v>12</v>
      </c>
      <c r="J17" s="292"/>
      <c r="K17" s="197"/>
      <c r="L17" s="72"/>
      <c r="P17" s="385" t="s">
        <v>362</v>
      </c>
      <c r="Q17"/>
      <c r="R17" s="242" t="s">
        <v>353</v>
      </c>
      <c r="AI17" s="62" t="str">
        <f t="shared" si="4"/>
        <v/>
      </c>
      <c r="AJ17" s="62" t="str">
        <f t="shared" si="5"/>
        <v/>
      </c>
    </row>
    <row r="18" spans="1:36" ht="18" customHeight="1" x14ac:dyDescent="0.15">
      <c r="A18" s="197"/>
      <c r="B18" s="197" t="str">
        <f t="shared" si="3"/>
        <v/>
      </c>
      <c r="C18" s="288" t="str">
        <f>IF('NO 2'!B19="","",'NO 2'!B19)</f>
        <v>Ｄ13</v>
      </c>
      <c r="D18" s="289" t="str">
        <f>IF('NO 2'!C19="","",'NO 2'!C19)</f>
        <v/>
      </c>
      <c r="E18" s="290" t="str">
        <f>IF('NO 2'!AN19="","",'NO 2'!AN19)</f>
        <v/>
      </c>
      <c r="F18" s="340" t="str">
        <f t="shared" si="0"/>
        <v/>
      </c>
      <c r="G18" s="341" t="str">
        <f t="shared" si="1"/>
        <v/>
      </c>
      <c r="H18" s="342" t="str">
        <f t="shared" si="2"/>
        <v/>
      </c>
      <c r="I18" s="291">
        <v>13</v>
      </c>
      <c r="J18" s="292"/>
      <c r="K18" s="197"/>
      <c r="L18" s="72" t="s">
        <v>364</v>
      </c>
      <c r="M18" s="195" t="s">
        <v>382</v>
      </c>
      <c r="N18" s="236"/>
      <c r="O18" s="236"/>
      <c r="AI18" s="62" t="str">
        <f t="shared" si="4"/>
        <v/>
      </c>
      <c r="AJ18" s="62" t="str">
        <f t="shared" si="5"/>
        <v/>
      </c>
    </row>
    <row r="19" spans="1:36" ht="18" customHeight="1" x14ac:dyDescent="0.15">
      <c r="A19" s="197"/>
      <c r="B19" s="197" t="str">
        <f t="shared" si="3"/>
        <v/>
      </c>
      <c r="C19" s="288" t="str">
        <f>IF('NO 2'!B20="","",'NO 2'!B20)</f>
        <v>Ｄ14</v>
      </c>
      <c r="D19" s="289" t="str">
        <f>IF('NO 2'!C20="","",'NO 2'!C20)</f>
        <v/>
      </c>
      <c r="E19" s="290" t="str">
        <f>IF('NO 2'!AN20="","",'NO 2'!AN20)</f>
        <v/>
      </c>
      <c r="F19" s="340" t="str">
        <f t="shared" si="0"/>
        <v/>
      </c>
      <c r="G19" s="341" t="str">
        <f t="shared" si="1"/>
        <v/>
      </c>
      <c r="H19" s="342" t="str">
        <f t="shared" si="2"/>
        <v/>
      </c>
      <c r="I19" s="291">
        <v>14</v>
      </c>
      <c r="J19" s="292"/>
      <c r="K19" s="197"/>
      <c r="M19" s="236" t="s">
        <v>227</v>
      </c>
      <c r="N19" s="236"/>
      <c r="O19" s="236"/>
      <c r="P19" s="236"/>
      <c r="Q19" s="357" t="s">
        <v>483</v>
      </c>
      <c r="AI19" s="62" t="str">
        <f t="shared" si="4"/>
        <v/>
      </c>
      <c r="AJ19" s="62" t="str">
        <f t="shared" si="5"/>
        <v/>
      </c>
    </row>
    <row r="20" spans="1:36" ht="18" customHeight="1" x14ac:dyDescent="0.15">
      <c r="A20" s="197"/>
      <c r="B20" s="197" t="str">
        <f t="shared" si="3"/>
        <v/>
      </c>
      <c r="C20" s="288" t="str">
        <f>IF('NO 2'!B21="","",'NO 2'!B21)</f>
        <v>Ｄ15</v>
      </c>
      <c r="D20" s="289" t="str">
        <f>IF('NO 2'!C21="","",'NO 2'!C21)</f>
        <v/>
      </c>
      <c r="E20" s="290" t="str">
        <f>IF('NO 2'!AN21="","",'NO 2'!AN21)</f>
        <v/>
      </c>
      <c r="F20" s="340" t="str">
        <f t="shared" si="0"/>
        <v/>
      </c>
      <c r="G20" s="341" t="str">
        <f t="shared" si="1"/>
        <v/>
      </c>
      <c r="H20" s="342" t="str">
        <f t="shared" si="2"/>
        <v/>
      </c>
      <c r="I20" s="291">
        <v>15</v>
      </c>
      <c r="J20" s="292"/>
      <c r="K20" s="197"/>
      <c r="P20" s="369" t="s">
        <v>339</v>
      </c>
      <c r="AI20" s="62" t="str">
        <f t="shared" si="4"/>
        <v/>
      </c>
      <c r="AJ20" s="62" t="str">
        <f t="shared" si="5"/>
        <v/>
      </c>
    </row>
    <row r="21" spans="1:36" ht="18" customHeight="1" x14ac:dyDescent="0.15">
      <c r="A21" s="197"/>
      <c r="B21" s="197" t="str">
        <f t="shared" si="3"/>
        <v/>
      </c>
      <c r="C21" s="288" t="str">
        <f>IF('NO 2'!B22="","",'NO 2'!B22)</f>
        <v>Ｄ16</v>
      </c>
      <c r="D21" s="289" t="str">
        <f>IF('NO 2'!C22="","",'NO 2'!C22)</f>
        <v/>
      </c>
      <c r="E21" s="290" t="str">
        <f>IF('NO 2'!AN22="","",'NO 2'!AN22)</f>
        <v/>
      </c>
      <c r="F21" s="340" t="str">
        <f t="shared" si="0"/>
        <v/>
      </c>
      <c r="G21" s="341" t="str">
        <f t="shared" si="1"/>
        <v/>
      </c>
      <c r="H21" s="342" t="str">
        <f t="shared" si="2"/>
        <v/>
      </c>
      <c r="I21" s="291">
        <v>16</v>
      </c>
      <c r="J21" s="292"/>
      <c r="K21" s="197"/>
      <c r="M21" s="236"/>
      <c r="P21" s="407" t="s">
        <v>363</v>
      </c>
      <c r="R21" s="47" t="s">
        <v>352</v>
      </c>
      <c r="AI21" s="62" t="str">
        <f t="shared" si="4"/>
        <v/>
      </c>
      <c r="AJ21" s="62" t="str">
        <f t="shared" si="5"/>
        <v/>
      </c>
    </row>
    <row r="22" spans="1:36" ht="18" customHeight="1" x14ac:dyDescent="0.15">
      <c r="A22" s="197"/>
      <c r="B22" s="197" t="str">
        <f t="shared" si="3"/>
        <v/>
      </c>
      <c r="C22" s="288" t="str">
        <f>IF('NO 2'!B23="","",'NO 2'!B23)</f>
        <v>Ｄ17</v>
      </c>
      <c r="D22" s="289" t="str">
        <f>IF('NO 2'!C23="","",'NO 2'!C23)</f>
        <v/>
      </c>
      <c r="E22" s="290" t="str">
        <f>IF('NO 2'!AN23="","",'NO 2'!AN23)</f>
        <v/>
      </c>
      <c r="F22" s="340" t="str">
        <f t="shared" si="0"/>
        <v/>
      </c>
      <c r="G22" s="341" t="str">
        <f t="shared" si="1"/>
        <v/>
      </c>
      <c r="H22" s="342" t="str">
        <f t="shared" si="2"/>
        <v/>
      </c>
      <c r="I22" s="291">
        <v>17</v>
      </c>
      <c r="J22" s="292"/>
      <c r="K22" s="197"/>
      <c r="L22" s="72"/>
      <c r="N22" s="405"/>
      <c r="P22" s="369" t="s">
        <v>577</v>
      </c>
      <c r="AI22" s="62" t="str">
        <f t="shared" si="4"/>
        <v/>
      </c>
      <c r="AJ22" s="62" t="str">
        <f t="shared" si="5"/>
        <v/>
      </c>
    </row>
    <row r="23" spans="1:36" ht="18" customHeight="1" x14ac:dyDescent="0.15">
      <c r="A23" s="197"/>
      <c r="B23" s="197" t="str">
        <f t="shared" si="3"/>
        <v/>
      </c>
      <c r="C23" s="288" t="str">
        <f>IF('NO 2'!B24="","",'NO 2'!B24)</f>
        <v>Ｄ18</v>
      </c>
      <c r="D23" s="289" t="str">
        <f>IF('NO 2'!C24="","",'NO 2'!C24)</f>
        <v/>
      </c>
      <c r="E23" s="290" t="str">
        <f>IF('NO 2'!AN24="","",'NO 2'!AN24)</f>
        <v/>
      </c>
      <c r="F23" s="340" t="str">
        <f t="shared" si="0"/>
        <v/>
      </c>
      <c r="G23" s="341" t="str">
        <f t="shared" si="1"/>
        <v/>
      </c>
      <c r="H23" s="342" t="str">
        <f t="shared" si="2"/>
        <v/>
      </c>
      <c r="I23" s="291">
        <v>18</v>
      </c>
      <c r="J23" s="292"/>
      <c r="K23" s="197"/>
      <c r="M23" s="405" t="s">
        <v>575</v>
      </c>
      <c r="O23"/>
      <c r="P23"/>
      <c r="AI23" s="62" t="str">
        <f t="shared" si="4"/>
        <v/>
      </c>
      <c r="AJ23" s="62" t="str">
        <f t="shared" si="5"/>
        <v/>
      </c>
    </row>
    <row r="24" spans="1:36" ht="18" customHeight="1" x14ac:dyDescent="0.15">
      <c r="A24" s="197"/>
      <c r="B24" s="197" t="str">
        <f t="shared" si="3"/>
        <v/>
      </c>
      <c r="C24" s="288" t="str">
        <f>IF('NO 2'!B25="","",'NO 2'!B25)</f>
        <v>Ｄ19</v>
      </c>
      <c r="D24" s="289" t="str">
        <f>IF('NO 2'!C25="","",'NO 2'!C25)</f>
        <v/>
      </c>
      <c r="E24" s="290" t="str">
        <f>IF('NO 2'!AN25="","",'NO 2'!AN25)</f>
        <v/>
      </c>
      <c r="F24" s="340" t="str">
        <f t="shared" si="0"/>
        <v/>
      </c>
      <c r="G24" s="341" t="str">
        <f t="shared" si="1"/>
        <v/>
      </c>
      <c r="H24" s="342" t="str">
        <f t="shared" si="2"/>
        <v/>
      </c>
      <c r="I24" s="291">
        <v>19</v>
      </c>
      <c r="J24" s="292"/>
      <c r="K24" s="197"/>
      <c r="N24" s="405" t="s">
        <v>576</v>
      </c>
      <c r="O24"/>
      <c r="P24"/>
      <c r="AI24" s="62" t="str">
        <f t="shared" si="4"/>
        <v/>
      </c>
      <c r="AJ24" s="62" t="str">
        <f t="shared" si="5"/>
        <v/>
      </c>
    </row>
    <row r="25" spans="1:36" ht="18" customHeight="1" x14ac:dyDescent="0.15">
      <c r="A25" s="197"/>
      <c r="B25" s="197" t="str">
        <f t="shared" si="3"/>
        <v/>
      </c>
      <c r="C25" s="288" t="str">
        <f>IF('NO 2'!B26="","",'NO 2'!B26)</f>
        <v>Ｄ20</v>
      </c>
      <c r="D25" s="289" t="str">
        <f>IF('NO 2'!C26="","",'NO 2'!C26)</f>
        <v/>
      </c>
      <c r="E25" s="290" t="str">
        <f>IF('NO 2'!AN26="","",'NO 2'!AN26)</f>
        <v/>
      </c>
      <c r="F25" s="340" t="str">
        <f t="shared" si="0"/>
        <v/>
      </c>
      <c r="G25" s="341" t="str">
        <f t="shared" si="1"/>
        <v/>
      </c>
      <c r="H25" s="342" t="str">
        <f t="shared" si="2"/>
        <v/>
      </c>
      <c r="I25" s="291">
        <v>20</v>
      </c>
      <c r="J25" s="292"/>
      <c r="K25" s="197"/>
      <c r="L25" s="72" t="s">
        <v>341</v>
      </c>
      <c r="M25" s="61" t="s">
        <v>525</v>
      </c>
      <c r="N25" s="227"/>
      <c r="O25" s="227"/>
      <c r="P25" s="227"/>
      <c r="AI25" s="62" t="str">
        <f t="shared" si="4"/>
        <v/>
      </c>
      <c r="AJ25" s="62" t="str">
        <f t="shared" si="5"/>
        <v/>
      </c>
    </row>
    <row r="26" spans="1:36" ht="18" customHeight="1" x14ac:dyDescent="0.15">
      <c r="B26" s="197" t="str">
        <f t="shared" si="3"/>
        <v/>
      </c>
      <c r="C26" s="288" t="str">
        <f>IF('NO 2'!B27="","",'NO 2'!B27)</f>
        <v>Ｄ21</v>
      </c>
      <c r="D26" s="289" t="str">
        <f>IF('NO 2'!C27="","",'NO 2'!C27)</f>
        <v/>
      </c>
      <c r="E26" s="290" t="str">
        <f>IF('NO 2'!AN27="","",'NO 2'!AN27)</f>
        <v/>
      </c>
      <c r="F26" s="340" t="str">
        <f t="shared" si="0"/>
        <v/>
      </c>
      <c r="G26" s="341" t="str">
        <f t="shared" si="1"/>
        <v/>
      </c>
      <c r="H26" s="342" t="str">
        <f t="shared" si="2"/>
        <v/>
      </c>
      <c r="I26" s="291">
        <v>21</v>
      </c>
      <c r="J26" s="280"/>
      <c r="K26" s="197"/>
      <c r="L26" s="72" t="s">
        <v>241</v>
      </c>
      <c r="M26" s="61" t="s">
        <v>391</v>
      </c>
      <c r="AI26" s="62" t="str">
        <f t="shared" si="4"/>
        <v/>
      </c>
      <c r="AJ26" s="62" t="str">
        <f t="shared" si="5"/>
        <v/>
      </c>
    </row>
    <row r="27" spans="1:36" ht="18" customHeight="1" x14ac:dyDescent="0.15">
      <c r="B27" s="197" t="str">
        <f t="shared" si="3"/>
        <v/>
      </c>
      <c r="C27" s="288" t="str">
        <f>IF('NO 2'!B28="","",'NO 2'!B28)</f>
        <v>Ｄ22</v>
      </c>
      <c r="D27" s="289" t="str">
        <f>IF('NO 2'!C28="","",'NO 2'!C28)</f>
        <v/>
      </c>
      <c r="E27" s="290" t="str">
        <f>IF('NO 2'!AN28="","",'NO 2'!AN28)</f>
        <v/>
      </c>
      <c r="F27" s="340" t="str">
        <f t="shared" si="0"/>
        <v/>
      </c>
      <c r="G27" s="341" t="str">
        <f t="shared" si="1"/>
        <v/>
      </c>
      <c r="H27" s="342" t="str">
        <f t="shared" si="2"/>
        <v/>
      </c>
      <c r="I27" s="291">
        <v>22</v>
      </c>
      <c r="J27" s="280"/>
      <c r="K27" s="197"/>
      <c r="M27" s="229" t="s">
        <v>235</v>
      </c>
      <c r="AI27" s="62" t="str">
        <f t="shared" si="4"/>
        <v/>
      </c>
      <c r="AJ27" s="62" t="str">
        <f t="shared" si="5"/>
        <v/>
      </c>
    </row>
    <row r="28" spans="1:36" ht="18" customHeight="1" x14ac:dyDescent="0.15">
      <c r="B28" s="197" t="str">
        <f t="shared" si="3"/>
        <v/>
      </c>
      <c r="C28" s="288" t="str">
        <f>IF('NO 2'!B29="","",'NO 2'!B29)</f>
        <v>Ｄ23</v>
      </c>
      <c r="D28" s="289" t="str">
        <f>IF('NO 2'!C29="","",'NO 2'!C29)</f>
        <v/>
      </c>
      <c r="E28" s="290" t="str">
        <f>IF('NO 2'!AN29="","",'NO 2'!AN29)</f>
        <v/>
      </c>
      <c r="F28" s="340" t="str">
        <f t="shared" si="0"/>
        <v/>
      </c>
      <c r="G28" s="341" t="str">
        <f t="shared" si="1"/>
        <v/>
      </c>
      <c r="H28" s="342" t="str">
        <f t="shared" si="2"/>
        <v/>
      </c>
      <c r="I28" s="291">
        <v>23</v>
      </c>
      <c r="J28" s="280"/>
      <c r="K28" s="197"/>
      <c r="L28" s="72" t="s">
        <v>245</v>
      </c>
      <c r="M28" s="61" t="s">
        <v>392</v>
      </c>
      <c r="AI28" s="62" t="str">
        <f t="shared" si="4"/>
        <v/>
      </c>
      <c r="AJ28" s="62" t="str">
        <f t="shared" si="5"/>
        <v/>
      </c>
    </row>
    <row r="29" spans="1:36" ht="18" customHeight="1" x14ac:dyDescent="0.15">
      <c r="B29" s="197" t="str">
        <f t="shared" si="3"/>
        <v/>
      </c>
      <c r="C29" s="288" t="str">
        <f>IF('NO 2'!B30="","",'NO 2'!B30)</f>
        <v>Ｄ24</v>
      </c>
      <c r="D29" s="289" t="str">
        <f>IF('NO 2'!C30="","",'NO 2'!C30)</f>
        <v/>
      </c>
      <c r="E29" s="290" t="str">
        <f>IF('NO 2'!AN30="","",'NO 2'!AN30)</f>
        <v/>
      </c>
      <c r="F29" s="340" t="str">
        <f t="shared" si="0"/>
        <v/>
      </c>
      <c r="G29" s="341" t="str">
        <f t="shared" si="1"/>
        <v/>
      </c>
      <c r="H29" s="342" t="str">
        <f t="shared" si="2"/>
        <v/>
      </c>
      <c r="I29" s="291">
        <v>24</v>
      </c>
      <c r="J29" s="280"/>
      <c r="K29" s="197"/>
      <c r="M29" s="61" t="s">
        <v>489</v>
      </c>
      <c r="AI29" s="62" t="str">
        <f t="shared" si="4"/>
        <v/>
      </c>
      <c r="AJ29" s="62" t="str">
        <f t="shared" si="5"/>
        <v/>
      </c>
    </row>
    <row r="30" spans="1:36" ht="18" customHeight="1" x14ac:dyDescent="0.15">
      <c r="B30" s="197" t="str">
        <f t="shared" si="3"/>
        <v/>
      </c>
      <c r="C30" s="288" t="str">
        <f>IF('NO 2'!B31="","",'NO 2'!B31)</f>
        <v>Ｄ25</v>
      </c>
      <c r="D30" s="289" t="str">
        <f>IF('NO 2'!C31="","",'NO 2'!C31)</f>
        <v/>
      </c>
      <c r="E30" s="290" t="str">
        <f>IF('NO 2'!AN31="","",'NO 2'!AN31)</f>
        <v/>
      </c>
      <c r="F30" s="340" t="str">
        <f t="shared" si="0"/>
        <v/>
      </c>
      <c r="G30" s="341" t="str">
        <f t="shared" si="1"/>
        <v/>
      </c>
      <c r="H30" s="342" t="str">
        <f t="shared" si="2"/>
        <v/>
      </c>
      <c r="I30" s="291">
        <v>25</v>
      </c>
      <c r="J30" s="280"/>
      <c r="K30" s="197"/>
      <c r="M30" s="61" t="s">
        <v>583</v>
      </c>
      <c r="AI30" s="62" t="str">
        <f t="shared" si="4"/>
        <v/>
      </c>
      <c r="AJ30" s="62" t="str">
        <f t="shared" si="5"/>
        <v/>
      </c>
    </row>
    <row r="31" spans="1:36" ht="18" customHeight="1" x14ac:dyDescent="0.15">
      <c r="B31" s="197" t="str">
        <f t="shared" si="3"/>
        <v/>
      </c>
      <c r="C31" s="288" t="str">
        <f>IF('NO 2'!B32="","",'NO 2'!B32)</f>
        <v>Ｄ26</v>
      </c>
      <c r="D31" s="289" t="str">
        <f>IF('NO 2'!C32="","",'NO 2'!C32)</f>
        <v/>
      </c>
      <c r="E31" s="290" t="str">
        <f>IF('NO 2'!AN32="","",'NO 2'!AN32)</f>
        <v/>
      </c>
      <c r="F31" s="340" t="str">
        <f t="shared" si="0"/>
        <v/>
      </c>
      <c r="G31" s="341" t="str">
        <f t="shared" si="1"/>
        <v/>
      </c>
      <c r="H31" s="342" t="str">
        <f t="shared" si="2"/>
        <v/>
      </c>
      <c r="I31" s="291">
        <v>26</v>
      </c>
      <c r="J31" s="280"/>
      <c r="K31" s="197"/>
      <c r="M31" s="61" t="s">
        <v>396</v>
      </c>
      <c r="AI31" s="62" t="str">
        <f t="shared" si="4"/>
        <v/>
      </c>
      <c r="AJ31" s="62" t="str">
        <f t="shared" si="5"/>
        <v/>
      </c>
    </row>
    <row r="32" spans="1:36" ht="18" customHeight="1" x14ac:dyDescent="0.15">
      <c r="B32" s="197" t="str">
        <f t="shared" si="3"/>
        <v/>
      </c>
      <c r="C32" s="288" t="str">
        <f>IF('NO 2'!B33="","",'NO 2'!B33)</f>
        <v>Ｄ27</v>
      </c>
      <c r="D32" s="289" t="str">
        <f>IF('NO 2'!C33="","",'NO 2'!C33)</f>
        <v/>
      </c>
      <c r="E32" s="290" t="str">
        <f>IF('NO 2'!AN33="","",'NO 2'!AN33)</f>
        <v/>
      </c>
      <c r="F32" s="340" t="str">
        <f t="shared" si="0"/>
        <v/>
      </c>
      <c r="G32" s="341" t="str">
        <f t="shared" si="1"/>
        <v/>
      </c>
      <c r="H32" s="342" t="str">
        <f t="shared" si="2"/>
        <v/>
      </c>
      <c r="I32" s="291">
        <v>27</v>
      </c>
      <c r="J32" s="280"/>
      <c r="K32" s="197"/>
      <c r="M32" s="61" t="s">
        <v>393</v>
      </c>
      <c r="Q32" s="243"/>
      <c r="R32" s="243"/>
      <c r="AI32" s="62" t="str">
        <f t="shared" si="4"/>
        <v/>
      </c>
      <c r="AJ32" s="62" t="str">
        <f t="shared" si="5"/>
        <v/>
      </c>
    </row>
    <row r="33" spans="2:36" ht="18" customHeight="1" x14ac:dyDescent="0.15">
      <c r="B33" s="197" t="str">
        <f t="shared" si="3"/>
        <v/>
      </c>
      <c r="C33" s="288" t="str">
        <f>IF('NO 2'!B34="","",'NO 2'!B34)</f>
        <v>Ｄ28</v>
      </c>
      <c r="D33" s="289" t="str">
        <f>IF('NO 2'!C34="","",'NO 2'!C34)</f>
        <v/>
      </c>
      <c r="E33" s="290" t="str">
        <f>IF('NO 2'!AN34="","",'NO 2'!AN34)</f>
        <v/>
      </c>
      <c r="F33" s="340" t="str">
        <f t="shared" si="0"/>
        <v/>
      </c>
      <c r="G33" s="341" t="str">
        <f t="shared" si="1"/>
        <v/>
      </c>
      <c r="H33" s="342" t="str">
        <f t="shared" si="2"/>
        <v/>
      </c>
      <c r="I33" s="291">
        <v>28</v>
      </c>
      <c r="J33" s="280"/>
      <c r="K33" s="197"/>
      <c r="M33" s="61" t="s">
        <v>394</v>
      </c>
      <c r="AI33" s="62" t="str">
        <f t="shared" si="4"/>
        <v/>
      </c>
      <c r="AJ33" s="62" t="str">
        <f t="shared" si="5"/>
        <v/>
      </c>
    </row>
    <row r="34" spans="2:36" ht="18" customHeight="1" x14ac:dyDescent="0.15">
      <c r="B34" s="197" t="str">
        <f t="shared" si="3"/>
        <v/>
      </c>
      <c r="C34" s="288" t="str">
        <f>IF('NO 2'!B35="","",'NO 2'!B35)</f>
        <v>Ｄ29</v>
      </c>
      <c r="D34" s="289" t="str">
        <f>IF('NO 2'!C35="","",'NO 2'!C35)</f>
        <v/>
      </c>
      <c r="E34" s="290" t="str">
        <f>IF('NO 2'!AN35="","",'NO 2'!AN35)</f>
        <v/>
      </c>
      <c r="F34" s="340" t="str">
        <f t="shared" si="0"/>
        <v/>
      </c>
      <c r="G34" s="341" t="str">
        <f t="shared" si="1"/>
        <v/>
      </c>
      <c r="H34" s="342" t="str">
        <f t="shared" si="2"/>
        <v/>
      </c>
      <c r="I34" s="291">
        <v>29</v>
      </c>
      <c r="J34" s="280"/>
      <c r="K34" s="215" t="str">
        <f>IF($AJ$3&gt;=100,$AG$1,IF($AI$3&gt;=10,$AK$3,""))</f>
        <v/>
      </c>
      <c r="AI34" s="62" t="str">
        <f t="shared" si="4"/>
        <v/>
      </c>
      <c r="AJ34" s="62" t="str">
        <f t="shared" si="5"/>
        <v/>
      </c>
    </row>
    <row r="35" spans="2:36" ht="18" customHeight="1" x14ac:dyDescent="0.15">
      <c r="B35" s="197" t="str">
        <f t="shared" si="3"/>
        <v/>
      </c>
      <c r="C35" s="288" t="str">
        <f>IF('NO 2'!B36="","",'NO 2'!B36)</f>
        <v>Ｄ30</v>
      </c>
      <c r="D35" s="289" t="str">
        <f>IF('NO 2'!C36="","",'NO 2'!C36)</f>
        <v/>
      </c>
      <c r="E35" s="290" t="str">
        <f>IF('NO 2'!AN36="","",'NO 2'!AN36)</f>
        <v/>
      </c>
      <c r="F35" s="340" t="str">
        <f t="shared" si="0"/>
        <v/>
      </c>
      <c r="G35" s="341" t="str">
        <f t="shared" si="1"/>
        <v/>
      </c>
      <c r="H35" s="342" t="str">
        <f t="shared" si="2"/>
        <v/>
      </c>
      <c r="I35" s="291">
        <v>30</v>
      </c>
      <c r="J35" s="280"/>
      <c r="K35" s="245" t="str">
        <f>IF($AD$2=0,"",$AC$7&amp;$AD$2&amp;$AD$9)</f>
        <v/>
      </c>
      <c r="AI35" s="62" t="str">
        <f t="shared" si="4"/>
        <v/>
      </c>
      <c r="AJ35" s="62" t="str">
        <f t="shared" si="5"/>
        <v/>
      </c>
    </row>
    <row r="36" spans="2:36" ht="18" customHeight="1" x14ac:dyDescent="0.15">
      <c r="B36" s="197" t="str">
        <f t="shared" si="3"/>
        <v/>
      </c>
      <c r="C36" s="288" t="str">
        <f>IF('NO 2'!B37="","",'NO 2'!B37)</f>
        <v>Ｄ31</v>
      </c>
      <c r="D36" s="289" t="str">
        <f>IF('NO 2'!C37="","",'NO 2'!C37)</f>
        <v/>
      </c>
      <c r="E36" s="290" t="str">
        <f>IF('NO 2'!AN37="","",'NO 2'!AN37)</f>
        <v/>
      </c>
      <c r="F36" s="340" t="str">
        <f t="shared" si="0"/>
        <v/>
      </c>
      <c r="G36" s="341" t="str">
        <f t="shared" si="1"/>
        <v/>
      </c>
      <c r="H36" s="342" t="str">
        <f t="shared" si="2"/>
        <v/>
      </c>
      <c r="I36" s="291">
        <v>31</v>
      </c>
      <c r="J36" s="280"/>
      <c r="K36" s="245" t="str">
        <f>IF($AE$2=0,"",$AC$6&amp;$AE$2&amp;$AD$9)</f>
        <v/>
      </c>
      <c r="AI36" s="62" t="str">
        <f t="shared" si="4"/>
        <v/>
      </c>
      <c r="AJ36" s="62" t="str">
        <f t="shared" si="5"/>
        <v/>
      </c>
    </row>
    <row r="37" spans="2:36" ht="18" customHeight="1" x14ac:dyDescent="0.15">
      <c r="B37" s="197" t="str">
        <f t="shared" si="3"/>
        <v/>
      </c>
      <c r="C37" s="288" t="str">
        <f>IF('NO 2'!B38="","",'NO 2'!B38)</f>
        <v>Ｄ32</v>
      </c>
      <c r="D37" s="289" t="str">
        <f>IF('NO 2'!C38="","",'NO 2'!C38)</f>
        <v/>
      </c>
      <c r="E37" s="290" t="str">
        <f>IF('NO 2'!AN38="","",'NO 2'!AN38)</f>
        <v/>
      </c>
      <c r="F37" s="340" t="str">
        <f t="shared" si="0"/>
        <v/>
      </c>
      <c r="G37" s="341" t="str">
        <f t="shared" si="1"/>
        <v/>
      </c>
      <c r="H37" s="342" t="str">
        <f t="shared" si="2"/>
        <v/>
      </c>
      <c r="I37" s="291">
        <v>32</v>
      </c>
      <c r="J37" s="280"/>
      <c r="K37" s="197"/>
      <c r="AI37" s="62" t="str">
        <f t="shared" si="4"/>
        <v/>
      </c>
      <c r="AJ37" s="62" t="str">
        <f t="shared" si="5"/>
        <v/>
      </c>
    </row>
    <row r="38" spans="2:36" ht="18" customHeight="1" x14ac:dyDescent="0.15">
      <c r="B38" s="197" t="str">
        <f t="shared" si="3"/>
        <v/>
      </c>
      <c r="C38" s="288" t="str">
        <f>IF('NO 2'!B39="","",'NO 2'!B39)</f>
        <v>Ｄ33</v>
      </c>
      <c r="D38" s="289" t="str">
        <f>IF('NO 2'!C39="","",'NO 2'!C39)</f>
        <v/>
      </c>
      <c r="E38" s="290" t="str">
        <f>IF('NO 2'!AN39="","",'NO 2'!AN39)</f>
        <v/>
      </c>
      <c r="F38" s="340" t="str">
        <f t="shared" ref="F38:F55" si="6">IF(C38="","",IF(INDEX(登録,MATCH(C38,団員NO,0),4)="","",INDEX(登録,MATCH(C38,団員NO,0),4)))</f>
        <v/>
      </c>
      <c r="G38" s="341" t="str">
        <f t="shared" ref="G38:G55" si="7">IF(C38="","",IF(INDEX(登録,MATCH(C38,団員NO,0),5)="","",INDEX(登録,MATCH(C38,団員NO,0),5)))</f>
        <v/>
      </c>
      <c r="H38" s="342" t="str">
        <f t="shared" ref="H38:H55" si="8">IF(C38="","",IF(INDEX(登録,MATCH(C38,団員NO,0),6)="","",IF(INDEX(登録,MATCH(C38,団員NO,0),6)="登","済","")))</f>
        <v/>
      </c>
      <c r="I38" s="291">
        <v>33</v>
      </c>
      <c r="J38" s="280"/>
      <c r="K38" s="197"/>
      <c r="AI38" s="62" t="str">
        <f t="shared" si="4"/>
        <v/>
      </c>
      <c r="AJ38" s="62" t="str">
        <f t="shared" si="5"/>
        <v/>
      </c>
    </row>
    <row r="39" spans="2:36" ht="18" customHeight="1" x14ac:dyDescent="0.15">
      <c r="B39" s="197" t="str">
        <f t="shared" ref="B39:B55" si="9">IF(G39="","",G39)</f>
        <v/>
      </c>
      <c r="C39" s="288" t="str">
        <f>IF('NO 2'!B40="","",'NO 2'!B40)</f>
        <v>Ｄ34</v>
      </c>
      <c r="D39" s="289" t="str">
        <f>IF('NO 2'!C40="","",'NO 2'!C40)</f>
        <v/>
      </c>
      <c r="E39" s="290" t="str">
        <f>IF('NO 2'!AN40="","",'NO 2'!AN40)</f>
        <v/>
      </c>
      <c r="F39" s="340" t="str">
        <f t="shared" si="6"/>
        <v/>
      </c>
      <c r="G39" s="341" t="str">
        <f t="shared" si="7"/>
        <v/>
      </c>
      <c r="H39" s="342" t="str">
        <f t="shared" si="8"/>
        <v/>
      </c>
      <c r="I39" s="291">
        <v>34</v>
      </c>
      <c r="J39" s="280"/>
      <c r="K39" s="197"/>
      <c r="AI39" s="62" t="str">
        <f t="shared" si="4"/>
        <v/>
      </c>
      <c r="AJ39" s="62" t="str">
        <f t="shared" si="5"/>
        <v/>
      </c>
    </row>
    <row r="40" spans="2:36" ht="18" customHeight="1" x14ac:dyDescent="0.15">
      <c r="B40" s="197" t="str">
        <f t="shared" si="9"/>
        <v/>
      </c>
      <c r="C40" s="288" t="str">
        <f>IF('NO 2'!B41="","",'NO 2'!B41)</f>
        <v>Ｄ35</v>
      </c>
      <c r="D40" s="289" t="str">
        <f>IF('NO 2'!C41="","",'NO 2'!C41)</f>
        <v/>
      </c>
      <c r="E40" s="290" t="str">
        <f>IF('NO 2'!AN41="","",'NO 2'!AN41)</f>
        <v/>
      </c>
      <c r="F40" s="340" t="str">
        <f t="shared" si="6"/>
        <v/>
      </c>
      <c r="G40" s="341" t="str">
        <f t="shared" si="7"/>
        <v/>
      </c>
      <c r="H40" s="342" t="str">
        <f t="shared" si="8"/>
        <v/>
      </c>
      <c r="I40" s="291">
        <v>35</v>
      </c>
      <c r="J40" s="280"/>
      <c r="K40" s="197"/>
      <c r="AI40" s="62" t="str">
        <f t="shared" si="4"/>
        <v/>
      </c>
      <c r="AJ40" s="62" t="str">
        <f t="shared" si="5"/>
        <v/>
      </c>
    </row>
    <row r="41" spans="2:36" ht="18" customHeight="1" x14ac:dyDescent="0.15">
      <c r="B41" s="197" t="str">
        <f t="shared" si="9"/>
        <v/>
      </c>
      <c r="C41" s="288" t="str">
        <f>IF('NO 2'!B42="","",'NO 2'!B42)</f>
        <v>Ｄ36</v>
      </c>
      <c r="D41" s="289" t="str">
        <f>IF('NO 2'!C42="","",'NO 2'!C42)</f>
        <v/>
      </c>
      <c r="E41" s="290" t="str">
        <f>IF('NO 2'!AN42="","",'NO 2'!AN42)</f>
        <v/>
      </c>
      <c r="F41" s="340" t="str">
        <f t="shared" si="6"/>
        <v/>
      </c>
      <c r="G41" s="341" t="str">
        <f t="shared" si="7"/>
        <v/>
      </c>
      <c r="H41" s="342" t="str">
        <f t="shared" si="8"/>
        <v/>
      </c>
      <c r="I41" s="291">
        <v>36</v>
      </c>
      <c r="J41" s="280"/>
      <c r="K41" s="197"/>
      <c r="AI41" s="62" t="str">
        <f t="shared" si="4"/>
        <v/>
      </c>
      <c r="AJ41" s="62" t="str">
        <f t="shared" si="5"/>
        <v/>
      </c>
    </row>
    <row r="42" spans="2:36" ht="18" customHeight="1" x14ac:dyDescent="0.15">
      <c r="B42" s="197" t="str">
        <f t="shared" si="9"/>
        <v/>
      </c>
      <c r="C42" s="288" t="str">
        <f>IF('NO 2'!B43="","",'NO 2'!B43)</f>
        <v>Ｄ37</v>
      </c>
      <c r="D42" s="289" t="str">
        <f>IF('NO 2'!C43="","",'NO 2'!C43)</f>
        <v/>
      </c>
      <c r="E42" s="290" t="str">
        <f>IF('NO 2'!AN43="","",'NO 2'!AN43)</f>
        <v/>
      </c>
      <c r="F42" s="340" t="str">
        <f t="shared" si="6"/>
        <v/>
      </c>
      <c r="G42" s="341" t="str">
        <f t="shared" si="7"/>
        <v/>
      </c>
      <c r="H42" s="342" t="str">
        <f t="shared" si="8"/>
        <v/>
      </c>
      <c r="I42" s="291">
        <v>37</v>
      </c>
      <c r="J42" s="280"/>
      <c r="K42" s="197"/>
      <c r="AI42" s="62" t="str">
        <f t="shared" si="4"/>
        <v/>
      </c>
      <c r="AJ42" s="62" t="str">
        <f t="shared" si="5"/>
        <v/>
      </c>
    </row>
    <row r="43" spans="2:36" ht="18" customHeight="1" x14ac:dyDescent="0.15">
      <c r="B43" s="197" t="str">
        <f t="shared" si="9"/>
        <v/>
      </c>
      <c r="C43" s="288" t="str">
        <f>IF('NO 2'!B44="","",'NO 2'!B44)</f>
        <v>Ｄ38</v>
      </c>
      <c r="D43" s="289" t="str">
        <f>IF('NO 2'!C44="","",'NO 2'!C44)</f>
        <v/>
      </c>
      <c r="E43" s="290" t="str">
        <f>IF('NO 2'!AN44="","",'NO 2'!AN44)</f>
        <v/>
      </c>
      <c r="F43" s="340" t="str">
        <f t="shared" si="6"/>
        <v/>
      </c>
      <c r="G43" s="341" t="str">
        <f t="shared" si="7"/>
        <v/>
      </c>
      <c r="H43" s="342" t="str">
        <f t="shared" si="8"/>
        <v/>
      </c>
      <c r="I43" s="291">
        <v>38</v>
      </c>
      <c r="J43" s="280"/>
      <c r="K43" s="197"/>
      <c r="AI43" s="62" t="str">
        <f t="shared" si="4"/>
        <v/>
      </c>
      <c r="AJ43" s="62" t="str">
        <f t="shared" si="5"/>
        <v/>
      </c>
    </row>
    <row r="44" spans="2:36" ht="18" customHeight="1" x14ac:dyDescent="0.15">
      <c r="B44" s="197" t="str">
        <f t="shared" si="9"/>
        <v/>
      </c>
      <c r="C44" s="288" t="str">
        <f>IF('NO 2'!B45="","",'NO 2'!B45)</f>
        <v>Ｄ39</v>
      </c>
      <c r="D44" s="289" t="str">
        <f>IF('NO 2'!C45="","",'NO 2'!C45)</f>
        <v/>
      </c>
      <c r="E44" s="290" t="str">
        <f>IF('NO 2'!AN45="","",'NO 2'!AN45)</f>
        <v/>
      </c>
      <c r="F44" s="340" t="str">
        <f t="shared" si="6"/>
        <v/>
      </c>
      <c r="G44" s="341" t="str">
        <f t="shared" si="7"/>
        <v/>
      </c>
      <c r="H44" s="342" t="str">
        <f t="shared" si="8"/>
        <v/>
      </c>
      <c r="I44" s="291">
        <v>39</v>
      </c>
      <c r="J44" s="280"/>
      <c r="K44" s="197"/>
      <c r="AI44" s="62" t="str">
        <f t="shared" si="4"/>
        <v/>
      </c>
      <c r="AJ44" s="62" t="str">
        <f t="shared" si="5"/>
        <v/>
      </c>
    </row>
    <row r="45" spans="2:36" ht="18" customHeight="1" x14ac:dyDescent="0.15">
      <c r="B45" s="197" t="str">
        <f t="shared" si="9"/>
        <v/>
      </c>
      <c r="C45" s="288" t="str">
        <f>IF('NO 2'!B46="","",'NO 2'!B46)</f>
        <v>Ｄ40</v>
      </c>
      <c r="D45" s="289" t="str">
        <f>IF('NO 2'!C46="","",'NO 2'!C46)</f>
        <v/>
      </c>
      <c r="E45" s="290" t="str">
        <f>IF('NO 2'!AN46="","",'NO 2'!AN46)</f>
        <v/>
      </c>
      <c r="F45" s="340" t="str">
        <f t="shared" si="6"/>
        <v/>
      </c>
      <c r="G45" s="341" t="str">
        <f t="shared" si="7"/>
        <v/>
      </c>
      <c r="H45" s="342" t="str">
        <f t="shared" si="8"/>
        <v/>
      </c>
      <c r="I45" s="291">
        <v>40</v>
      </c>
      <c r="J45" s="280"/>
      <c r="K45" s="197"/>
      <c r="AI45" s="62" t="str">
        <f t="shared" si="4"/>
        <v/>
      </c>
      <c r="AJ45" s="62" t="str">
        <f t="shared" si="5"/>
        <v/>
      </c>
    </row>
    <row r="46" spans="2:36" ht="18" customHeight="1" x14ac:dyDescent="0.15">
      <c r="B46" s="197" t="str">
        <f t="shared" si="9"/>
        <v/>
      </c>
      <c r="C46" s="288" t="str">
        <f>IF('NO 2'!B47="","",'NO 2'!B47)</f>
        <v>Ｄ41</v>
      </c>
      <c r="D46" s="289" t="str">
        <f>IF('NO 2'!C47="","",'NO 2'!C47)</f>
        <v/>
      </c>
      <c r="E46" s="290" t="str">
        <f>IF('NO 2'!AN47="","",'NO 2'!AN47)</f>
        <v/>
      </c>
      <c r="F46" s="340" t="str">
        <f t="shared" si="6"/>
        <v/>
      </c>
      <c r="G46" s="341" t="str">
        <f t="shared" si="7"/>
        <v/>
      </c>
      <c r="H46" s="342" t="str">
        <f t="shared" si="8"/>
        <v/>
      </c>
      <c r="I46" s="291">
        <v>41</v>
      </c>
      <c r="J46" s="280"/>
      <c r="K46" s="197"/>
      <c r="AI46" s="62" t="str">
        <f t="shared" si="4"/>
        <v/>
      </c>
      <c r="AJ46" s="62" t="str">
        <f t="shared" si="5"/>
        <v/>
      </c>
    </row>
    <row r="47" spans="2:36" ht="18" customHeight="1" x14ac:dyDescent="0.15">
      <c r="B47" s="197" t="str">
        <f t="shared" si="9"/>
        <v/>
      </c>
      <c r="C47" s="288" t="str">
        <f>IF('NO 2'!B48="","",'NO 2'!B48)</f>
        <v>Ｄ42</v>
      </c>
      <c r="D47" s="289" t="str">
        <f>IF('NO 2'!C48="","",'NO 2'!C48)</f>
        <v/>
      </c>
      <c r="E47" s="290" t="str">
        <f>IF('NO 2'!AN48="","",'NO 2'!AN48)</f>
        <v/>
      </c>
      <c r="F47" s="340" t="str">
        <f t="shared" si="6"/>
        <v/>
      </c>
      <c r="G47" s="341" t="str">
        <f t="shared" si="7"/>
        <v/>
      </c>
      <c r="H47" s="342" t="str">
        <f t="shared" si="8"/>
        <v/>
      </c>
      <c r="I47" s="291">
        <v>42</v>
      </c>
      <c r="J47" s="280"/>
      <c r="K47" s="197"/>
      <c r="AI47" s="62" t="str">
        <f t="shared" si="4"/>
        <v/>
      </c>
      <c r="AJ47" s="62" t="str">
        <f t="shared" si="5"/>
        <v/>
      </c>
    </row>
    <row r="48" spans="2:36" ht="18" customHeight="1" x14ac:dyDescent="0.15">
      <c r="B48" s="197" t="str">
        <f t="shared" si="9"/>
        <v/>
      </c>
      <c r="C48" s="288" t="str">
        <f>IF('NO 2'!B49="","",'NO 2'!B49)</f>
        <v>Ｄ43</v>
      </c>
      <c r="D48" s="289" t="str">
        <f>IF('NO 2'!C49="","",'NO 2'!C49)</f>
        <v/>
      </c>
      <c r="E48" s="290" t="str">
        <f>IF('NO 2'!AN49="","",'NO 2'!AN49)</f>
        <v/>
      </c>
      <c r="F48" s="340" t="str">
        <f t="shared" si="6"/>
        <v/>
      </c>
      <c r="G48" s="341" t="str">
        <f t="shared" si="7"/>
        <v/>
      </c>
      <c r="H48" s="342" t="str">
        <f t="shared" si="8"/>
        <v/>
      </c>
      <c r="I48" s="291">
        <v>43</v>
      </c>
      <c r="J48" s="280"/>
      <c r="K48" s="197"/>
      <c r="AI48" s="62" t="str">
        <f t="shared" si="4"/>
        <v/>
      </c>
      <c r="AJ48" s="62" t="str">
        <f t="shared" si="5"/>
        <v/>
      </c>
    </row>
    <row r="49" spans="2:36" ht="18" customHeight="1" x14ac:dyDescent="0.15">
      <c r="B49" s="197" t="str">
        <f t="shared" si="9"/>
        <v/>
      </c>
      <c r="C49" s="288" t="str">
        <f>IF('NO 2'!B50="","",'NO 2'!B50)</f>
        <v>Ｄ44</v>
      </c>
      <c r="D49" s="289" t="str">
        <f>IF('NO 2'!C50="","",'NO 2'!C50)</f>
        <v/>
      </c>
      <c r="E49" s="290" t="str">
        <f>IF('NO 2'!AN50="","",'NO 2'!AN50)</f>
        <v/>
      </c>
      <c r="F49" s="340" t="str">
        <f t="shared" si="6"/>
        <v/>
      </c>
      <c r="G49" s="341" t="str">
        <f t="shared" si="7"/>
        <v/>
      </c>
      <c r="H49" s="342" t="str">
        <f t="shared" si="8"/>
        <v/>
      </c>
      <c r="I49" s="291">
        <v>44</v>
      </c>
      <c r="J49" s="280"/>
      <c r="K49" s="197"/>
      <c r="AI49" s="62" t="str">
        <f t="shared" si="4"/>
        <v/>
      </c>
      <c r="AJ49" s="62" t="str">
        <f t="shared" si="5"/>
        <v/>
      </c>
    </row>
    <row r="50" spans="2:36" ht="18" customHeight="1" x14ac:dyDescent="0.15">
      <c r="B50" s="197" t="str">
        <f t="shared" si="9"/>
        <v/>
      </c>
      <c r="C50" s="288" t="str">
        <f>IF('NO 2'!B51="","",'NO 2'!B51)</f>
        <v>Ｄ45</v>
      </c>
      <c r="D50" s="289" t="str">
        <f>IF('NO 2'!C51="","",'NO 2'!C51)</f>
        <v/>
      </c>
      <c r="E50" s="290" t="str">
        <f>IF('NO 2'!AN51="","",'NO 2'!AN51)</f>
        <v/>
      </c>
      <c r="F50" s="340" t="str">
        <f t="shared" si="6"/>
        <v/>
      </c>
      <c r="G50" s="341" t="str">
        <f t="shared" si="7"/>
        <v/>
      </c>
      <c r="H50" s="342" t="str">
        <f t="shared" si="8"/>
        <v/>
      </c>
      <c r="I50" s="291">
        <v>45</v>
      </c>
      <c r="J50" s="280"/>
      <c r="K50" s="197"/>
      <c r="AI50" s="62" t="str">
        <f t="shared" si="4"/>
        <v/>
      </c>
      <c r="AJ50" s="62" t="str">
        <f t="shared" si="5"/>
        <v/>
      </c>
    </row>
    <row r="51" spans="2:36" ht="18" customHeight="1" x14ac:dyDescent="0.15">
      <c r="B51" s="197" t="str">
        <f t="shared" si="9"/>
        <v/>
      </c>
      <c r="C51" s="288" t="str">
        <f>IF('NO 2'!B52="","",'NO 2'!B52)</f>
        <v>Ｄ46</v>
      </c>
      <c r="D51" s="289" t="str">
        <f>IF('NO 2'!C52="","",'NO 2'!C52)</f>
        <v/>
      </c>
      <c r="E51" s="290" t="str">
        <f>IF('NO 2'!AN52="","",'NO 2'!AN52)</f>
        <v/>
      </c>
      <c r="F51" s="340" t="str">
        <f t="shared" si="6"/>
        <v/>
      </c>
      <c r="G51" s="341" t="str">
        <f t="shared" si="7"/>
        <v/>
      </c>
      <c r="H51" s="342" t="str">
        <f t="shared" si="8"/>
        <v/>
      </c>
      <c r="I51" s="291">
        <v>46</v>
      </c>
      <c r="J51" s="280"/>
      <c r="K51" s="197"/>
      <c r="AI51" s="62" t="str">
        <f t="shared" si="4"/>
        <v/>
      </c>
      <c r="AJ51" s="62" t="str">
        <f t="shared" si="5"/>
        <v/>
      </c>
    </row>
    <row r="52" spans="2:36" ht="18" customHeight="1" x14ac:dyDescent="0.15">
      <c r="B52" s="197" t="str">
        <f t="shared" si="9"/>
        <v/>
      </c>
      <c r="C52" s="288" t="str">
        <f>IF('NO 2'!B53="","",'NO 2'!B53)</f>
        <v>Ｄ47</v>
      </c>
      <c r="D52" s="289" t="str">
        <f>IF('NO 2'!C53="","",'NO 2'!C53)</f>
        <v/>
      </c>
      <c r="E52" s="290" t="str">
        <f>IF('NO 2'!AN53="","",'NO 2'!AN53)</f>
        <v/>
      </c>
      <c r="F52" s="340" t="str">
        <f t="shared" si="6"/>
        <v/>
      </c>
      <c r="G52" s="341" t="str">
        <f t="shared" si="7"/>
        <v/>
      </c>
      <c r="H52" s="342" t="str">
        <f t="shared" si="8"/>
        <v/>
      </c>
      <c r="I52" s="291">
        <v>47</v>
      </c>
      <c r="J52" s="280"/>
      <c r="K52" s="197"/>
      <c r="AI52" s="62" t="str">
        <f t="shared" si="4"/>
        <v/>
      </c>
      <c r="AJ52" s="62" t="str">
        <f t="shared" si="5"/>
        <v/>
      </c>
    </row>
    <row r="53" spans="2:36" ht="18" customHeight="1" x14ac:dyDescent="0.15">
      <c r="B53" s="197" t="str">
        <f t="shared" si="9"/>
        <v/>
      </c>
      <c r="C53" s="288" t="str">
        <f>IF('NO 2'!B54="","",'NO 2'!B54)</f>
        <v>Ｄ48</v>
      </c>
      <c r="D53" s="289" t="str">
        <f>IF('NO 2'!C54="","",'NO 2'!C54)</f>
        <v/>
      </c>
      <c r="E53" s="290" t="str">
        <f>IF('NO 2'!AN54="","",'NO 2'!AN54)</f>
        <v/>
      </c>
      <c r="F53" s="340" t="str">
        <f t="shared" si="6"/>
        <v/>
      </c>
      <c r="G53" s="341" t="str">
        <f t="shared" si="7"/>
        <v/>
      </c>
      <c r="H53" s="342" t="str">
        <f t="shared" si="8"/>
        <v/>
      </c>
      <c r="I53" s="291">
        <v>48</v>
      </c>
      <c r="J53" s="280"/>
      <c r="K53" s="197"/>
      <c r="AI53" s="62" t="str">
        <f t="shared" si="4"/>
        <v/>
      </c>
      <c r="AJ53" s="62" t="str">
        <f t="shared" si="5"/>
        <v/>
      </c>
    </row>
    <row r="54" spans="2:36" ht="18" customHeight="1" x14ac:dyDescent="0.15">
      <c r="B54" s="197" t="str">
        <f t="shared" si="9"/>
        <v/>
      </c>
      <c r="C54" s="288" t="str">
        <f>IF('NO 2'!B55="","",'NO 2'!B55)</f>
        <v>Ｄ49</v>
      </c>
      <c r="D54" s="289" t="str">
        <f>IF('NO 2'!C55="","",'NO 2'!C55)</f>
        <v/>
      </c>
      <c r="E54" s="290" t="str">
        <f>IF('NO 2'!AN55="","",'NO 2'!AN55)</f>
        <v/>
      </c>
      <c r="F54" s="340" t="str">
        <f t="shared" si="6"/>
        <v/>
      </c>
      <c r="G54" s="341" t="str">
        <f t="shared" si="7"/>
        <v/>
      </c>
      <c r="H54" s="342" t="str">
        <f t="shared" si="8"/>
        <v/>
      </c>
      <c r="I54" s="291">
        <v>49</v>
      </c>
      <c r="J54" s="280"/>
      <c r="K54" s="197"/>
      <c r="AI54" s="62" t="str">
        <f t="shared" si="4"/>
        <v/>
      </c>
      <c r="AJ54" s="62" t="str">
        <f t="shared" si="5"/>
        <v/>
      </c>
    </row>
    <row r="55" spans="2:36" ht="18" customHeight="1" x14ac:dyDescent="0.15">
      <c r="B55" s="197" t="str">
        <f t="shared" si="9"/>
        <v/>
      </c>
      <c r="C55" s="288" t="str">
        <f>IF('NO 2'!B56="","",'NO 2'!B56)</f>
        <v>Ｄ50</v>
      </c>
      <c r="D55" s="289" t="str">
        <f>IF('NO 2'!C56="","",'NO 2'!C56)</f>
        <v/>
      </c>
      <c r="E55" s="290" t="str">
        <f>IF('NO 2'!AN56="","",'NO 2'!AN56)</f>
        <v/>
      </c>
      <c r="F55" s="340" t="str">
        <f t="shared" si="6"/>
        <v/>
      </c>
      <c r="G55" s="341" t="str">
        <f t="shared" si="7"/>
        <v/>
      </c>
      <c r="H55" s="342" t="str">
        <f t="shared" si="8"/>
        <v/>
      </c>
      <c r="I55" s="291">
        <v>50</v>
      </c>
      <c r="J55" s="280"/>
      <c r="K55" s="197"/>
      <c r="AI55" s="62" t="str">
        <f t="shared" si="4"/>
        <v/>
      </c>
      <c r="AJ55" s="62" t="str">
        <f t="shared" si="5"/>
        <v/>
      </c>
    </row>
    <row r="60" spans="2:36" ht="15" customHeight="1" x14ac:dyDescent="0.15">
      <c r="F60"/>
      <c r="G60"/>
      <c r="H60"/>
      <c r="I60"/>
      <c r="J60"/>
    </row>
    <row r="61" spans="2:36" ht="6" hidden="1" customHeight="1" x14ac:dyDescent="0.15">
      <c r="B61" s="197">
        <f>IF(ISERROR(INDEX($AD$10:$AE$13,MATCH(F61,$AD$10:$AD$13,0),2)),0,INDEX($AD$10:$AE$13,MATCH(F61,$AD$10:$AD$13,0),2))</f>
        <v>0</v>
      </c>
      <c r="C61" s="246" t="str">
        <f>IF('NO 2'!B62="","",'NO 2'!B62)</f>
        <v/>
      </c>
      <c r="D61" s="247" t="str">
        <f>IF('NO 2'!C62="","",'NO 2'!C62)</f>
        <v>※</v>
      </c>
      <c r="E61" s="248" t="str">
        <f>IF('NO 2'!AN62="","",'NO 2'!AN62)</f>
        <v/>
      </c>
      <c r="F61" s="273" t="str">
        <f>IF(C61="","",IF(INDEX(登録,MATCH(C61,団員NO,0),4)="","",INDEX(登録,MATCH(C61,団員NO,0),4)))</f>
        <v/>
      </c>
      <c r="G61" s="272" t="str">
        <f>IF(C61="","",IF(INDEX(登録,MATCH(C61,団員NO,0),5)="","",INDEX(登録,MATCH(C61,団員NO,0),5)))</f>
        <v/>
      </c>
      <c r="H61" s="246" t="str">
        <f>IF(C61="","",IF(INDEX(登録,MATCH(C61,団員NO,0),6)="","",IF(INDEX(登録,MATCH(C61,団員NO,0),6)="登","済","")))</f>
        <v/>
      </c>
      <c r="I61" s="252">
        <v>1</v>
      </c>
      <c r="J61" s="249"/>
    </row>
    <row r="98" spans="2:34" ht="18" customHeight="1" x14ac:dyDescent="0.15">
      <c r="C98"/>
      <c r="AC98"/>
      <c r="AD98"/>
      <c r="AE98"/>
      <c r="AF98"/>
      <c r="AG98"/>
      <c r="AH98"/>
    </row>
    <row r="99" spans="2:34" ht="9" customHeight="1" x14ac:dyDescent="0.15">
      <c r="AC99"/>
      <c r="AD99"/>
      <c r="AE99"/>
      <c r="AF99"/>
      <c r="AG99"/>
      <c r="AH99"/>
    </row>
    <row r="100" spans="2:34" ht="18" customHeight="1" x14ac:dyDescent="0.15">
      <c r="B100"/>
      <c r="H100"/>
      <c r="I100"/>
      <c r="J100"/>
      <c r="K100"/>
      <c r="L100"/>
      <c r="M100"/>
      <c r="AC100"/>
      <c r="AD100"/>
      <c r="AE100"/>
      <c r="AF100"/>
      <c r="AG100"/>
      <c r="AH100"/>
    </row>
    <row r="101" spans="2:34" ht="18" customHeight="1" x14ac:dyDescent="0.15">
      <c r="B101"/>
      <c r="H101"/>
      <c r="I101"/>
      <c r="J101"/>
      <c r="K101"/>
      <c r="L101"/>
      <c r="M101"/>
      <c r="AC101"/>
      <c r="AD101"/>
      <c r="AE101"/>
      <c r="AF101"/>
      <c r="AG101"/>
      <c r="AH101"/>
    </row>
    <row r="102" spans="2:34" ht="18" customHeight="1" x14ac:dyDescent="0.15">
      <c r="B102"/>
      <c r="H102"/>
      <c r="I102"/>
      <c r="J102"/>
      <c r="K102"/>
      <c r="L102"/>
      <c r="M102"/>
      <c r="AC102"/>
      <c r="AD102"/>
      <c r="AE102"/>
      <c r="AF102"/>
      <c r="AG102"/>
      <c r="AH102"/>
    </row>
    <row r="103" spans="2:34" ht="18" customHeight="1" x14ac:dyDescent="0.15">
      <c r="B103"/>
      <c r="H103"/>
      <c r="I103"/>
      <c r="J103"/>
      <c r="K103"/>
      <c r="L103"/>
      <c r="M103"/>
      <c r="AC103"/>
      <c r="AD103"/>
      <c r="AE103"/>
      <c r="AF103"/>
      <c r="AG103"/>
      <c r="AH103"/>
    </row>
    <row r="104" spans="2:34" ht="18" customHeight="1" x14ac:dyDescent="0.15">
      <c r="B104"/>
      <c r="H104"/>
      <c r="I104"/>
      <c r="J104"/>
      <c r="K104"/>
      <c r="L104"/>
      <c r="M104"/>
      <c r="AC104"/>
      <c r="AD104"/>
      <c r="AE104"/>
      <c r="AF104"/>
      <c r="AG104"/>
      <c r="AH104"/>
    </row>
    <row r="105" spans="2:34" ht="18" customHeight="1" x14ac:dyDescent="0.15">
      <c r="B105"/>
      <c r="H105"/>
      <c r="I105"/>
      <c r="J105"/>
      <c r="K105"/>
      <c r="L105"/>
      <c r="M105"/>
      <c r="AC105"/>
      <c r="AD105"/>
      <c r="AE105"/>
      <c r="AF105"/>
      <c r="AG105"/>
      <c r="AH105"/>
    </row>
    <row r="106" spans="2:34" ht="18" customHeight="1" x14ac:dyDescent="0.15">
      <c r="B106"/>
      <c r="H106"/>
      <c r="I106"/>
      <c r="J106"/>
      <c r="K106"/>
      <c r="L106"/>
      <c r="M106"/>
      <c r="AC106"/>
      <c r="AD106"/>
      <c r="AE106"/>
      <c r="AF106"/>
      <c r="AG106"/>
      <c r="AH106"/>
    </row>
    <row r="107" spans="2:34" ht="18" customHeight="1" x14ac:dyDescent="0.15">
      <c r="B107"/>
      <c r="H107"/>
      <c r="I107"/>
      <c r="J107"/>
      <c r="K107"/>
      <c r="L107"/>
      <c r="M107"/>
      <c r="AC107"/>
      <c r="AD107"/>
      <c r="AE107"/>
      <c r="AF107"/>
      <c r="AG107"/>
      <c r="AH107"/>
    </row>
    <row r="108" spans="2:34" ht="18" customHeight="1" x14ac:dyDescent="0.15">
      <c r="B108"/>
      <c r="H108"/>
      <c r="I108"/>
      <c r="J108"/>
      <c r="K108"/>
      <c r="L108"/>
      <c r="M108"/>
      <c r="AC108"/>
      <c r="AD108"/>
      <c r="AE108"/>
      <c r="AF108"/>
      <c r="AG108"/>
      <c r="AH108"/>
    </row>
    <row r="109" spans="2:34" ht="18" customHeight="1" x14ac:dyDescent="0.15">
      <c r="B109"/>
      <c r="H109"/>
      <c r="I109"/>
      <c r="J109"/>
      <c r="K109"/>
      <c r="L109"/>
      <c r="M109"/>
      <c r="AC109"/>
      <c r="AD109"/>
      <c r="AE109"/>
      <c r="AF109"/>
      <c r="AG109"/>
      <c r="AH109"/>
    </row>
    <row r="110" spans="2:34" ht="18" customHeight="1" x14ac:dyDescent="0.15">
      <c r="B110"/>
      <c r="H110"/>
      <c r="I110"/>
      <c r="J110"/>
      <c r="K110"/>
      <c r="L110"/>
      <c r="M110"/>
      <c r="AC110"/>
      <c r="AD110"/>
      <c r="AE110"/>
      <c r="AF110"/>
      <c r="AG110"/>
      <c r="AH110"/>
    </row>
    <row r="111" spans="2:34" ht="18" customHeight="1" x14ac:dyDescent="0.15">
      <c r="B111"/>
      <c r="H111"/>
      <c r="I111"/>
      <c r="J111"/>
      <c r="K111"/>
      <c r="L111"/>
      <c r="M111"/>
      <c r="AC111"/>
      <c r="AD111"/>
      <c r="AE111"/>
      <c r="AF111"/>
      <c r="AG111"/>
      <c r="AH111"/>
    </row>
    <row r="112" spans="2:34" ht="18" customHeight="1" x14ac:dyDescent="0.15">
      <c r="B112"/>
      <c r="H112"/>
      <c r="I112"/>
      <c r="J112"/>
      <c r="K112"/>
      <c r="L112"/>
      <c r="M112"/>
      <c r="AC112"/>
      <c r="AD112"/>
      <c r="AE112"/>
      <c r="AF112"/>
      <c r="AG112"/>
      <c r="AH112"/>
    </row>
    <row r="113" spans="2:34" ht="18" customHeight="1" x14ac:dyDescent="0.15">
      <c r="B113"/>
      <c r="H113"/>
      <c r="I113"/>
      <c r="J113"/>
      <c r="K113"/>
      <c r="L113"/>
      <c r="M113"/>
      <c r="AC113"/>
      <c r="AD113"/>
      <c r="AE113"/>
      <c r="AF113"/>
      <c r="AG113"/>
      <c r="AH113"/>
    </row>
    <row r="114" spans="2:34" ht="18" customHeight="1" x14ac:dyDescent="0.15">
      <c r="B114"/>
      <c r="H114"/>
      <c r="I114"/>
      <c r="J114"/>
      <c r="K114"/>
      <c r="L114"/>
      <c r="M114"/>
      <c r="AC114"/>
      <c r="AD114"/>
      <c r="AE114"/>
      <c r="AF114"/>
      <c r="AG114"/>
      <c r="AH114"/>
    </row>
    <row r="115" spans="2:34" ht="18" customHeight="1" x14ac:dyDescent="0.15">
      <c r="B115"/>
      <c r="H115"/>
      <c r="I115"/>
      <c r="J115"/>
      <c r="K115"/>
      <c r="L115"/>
      <c r="M115"/>
      <c r="AC115"/>
      <c r="AD115"/>
      <c r="AE115"/>
      <c r="AF115"/>
      <c r="AG115"/>
      <c r="AH115"/>
    </row>
    <row r="116" spans="2:34" ht="18" customHeight="1" x14ac:dyDescent="0.15">
      <c r="B116"/>
      <c r="H116"/>
      <c r="I116"/>
      <c r="J116"/>
      <c r="K116"/>
      <c r="L116"/>
      <c r="M116"/>
      <c r="AC116"/>
      <c r="AD116"/>
      <c r="AE116"/>
      <c r="AF116"/>
      <c r="AG116"/>
      <c r="AH116"/>
    </row>
    <row r="117" spans="2:34" ht="18" customHeight="1" x14ac:dyDescent="0.15">
      <c r="B117"/>
      <c r="H117"/>
      <c r="I117"/>
      <c r="J117"/>
      <c r="K117"/>
      <c r="L117"/>
      <c r="M117"/>
      <c r="AC117"/>
      <c r="AD117"/>
      <c r="AE117"/>
      <c r="AF117"/>
      <c r="AG117"/>
      <c r="AH117"/>
    </row>
    <row r="118" spans="2:34" ht="18" customHeight="1" x14ac:dyDescent="0.15">
      <c r="B118"/>
      <c r="H118"/>
      <c r="I118"/>
      <c r="J118"/>
      <c r="K118"/>
      <c r="L118"/>
      <c r="M118"/>
      <c r="AC118"/>
      <c r="AD118"/>
      <c r="AE118"/>
      <c r="AF118"/>
      <c r="AG118"/>
      <c r="AH118"/>
    </row>
    <row r="119" spans="2:34" ht="18" customHeight="1" x14ac:dyDescent="0.15">
      <c r="B119"/>
      <c r="H119"/>
      <c r="I119"/>
      <c r="J119"/>
      <c r="K119"/>
      <c r="L119"/>
      <c r="M119"/>
      <c r="AC119"/>
      <c r="AD119"/>
      <c r="AE119"/>
      <c r="AF119"/>
      <c r="AG119"/>
      <c r="AH119"/>
    </row>
    <row r="120" spans="2:34" ht="18" customHeight="1" x14ac:dyDescent="0.15">
      <c r="B120"/>
      <c r="H120"/>
      <c r="I120"/>
      <c r="J120"/>
      <c r="K120"/>
      <c r="L120"/>
      <c r="M120"/>
      <c r="AC120"/>
      <c r="AD120"/>
      <c r="AE120"/>
      <c r="AF120"/>
      <c r="AG120"/>
      <c r="AH120"/>
    </row>
    <row r="121" spans="2:34" ht="18" customHeight="1" x14ac:dyDescent="0.15">
      <c r="B121"/>
      <c r="H121"/>
      <c r="I121"/>
      <c r="J121"/>
      <c r="K121"/>
      <c r="L121"/>
      <c r="M121"/>
      <c r="AC121"/>
      <c r="AD121"/>
      <c r="AE121"/>
      <c r="AF121"/>
      <c r="AG121"/>
      <c r="AH121"/>
    </row>
    <row r="122" spans="2:34" ht="18" customHeight="1" x14ac:dyDescent="0.15">
      <c r="B122"/>
      <c r="AC122"/>
      <c r="AD122"/>
      <c r="AE122"/>
      <c r="AF122"/>
      <c r="AG122"/>
      <c r="AH122"/>
    </row>
    <row r="123" spans="2:34" ht="18" customHeight="1" x14ac:dyDescent="0.15">
      <c r="B123"/>
      <c r="AC123"/>
      <c r="AD123"/>
      <c r="AE123"/>
      <c r="AF123"/>
      <c r="AG123"/>
      <c r="AH123"/>
    </row>
    <row r="124" spans="2:34" ht="18" customHeight="1" x14ac:dyDescent="0.15">
      <c r="B124"/>
      <c r="AC124"/>
      <c r="AD124"/>
      <c r="AE124"/>
      <c r="AF124"/>
      <c r="AG124"/>
      <c r="AH124"/>
    </row>
    <row r="125" spans="2:34" ht="18" customHeight="1" x14ac:dyDescent="0.15">
      <c r="B125"/>
      <c r="AC125"/>
      <c r="AD125"/>
      <c r="AE125"/>
      <c r="AF125"/>
      <c r="AG125"/>
      <c r="AH125"/>
    </row>
    <row r="126" spans="2:34" ht="18" customHeight="1" x14ac:dyDescent="0.15">
      <c r="B126"/>
      <c r="AC126"/>
      <c r="AD126"/>
      <c r="AE126"/>
      <c r="AF126"/>
      <c r="AG126"/>
      <c r="AH126"/>
    </row>
    <row r="127" spans="2:34" ht="18" customHeight="1" x14ac:dyDescent="0.15">
      <c r="B127"/>
      <c r="AC127"/>
      <c r="AD127"/>
      <c r="AE127"/>
      <c r="AF127"/>
      <c r="AG127"/>
      <c r="AH127"/>
    </row>
    <row r="128" spans="2:34" ht="18" customHeight="1" x14ac:dyDescent="0.15">
      <c r="B128"/>
      <c r="AC128"/>
      <c r="AD128"/>
      <c r="AE128"/>
      <c r="AF128"/>
      <c r="AG128"/>
      <c r="AH128"/>
    </row>
    <row r="129" spans="2:34" ht="18" customHeight="1" x14ac:dyDescent="0.15">
      <c r="B129"/>
      <c r="AC129"/>
      <c r="AD129"/>
      <c r="AE129"/>
      <c r="AF129"/>
      <c r="AG129"/>
      <c r="AH129"/>
    </row>
    <row r="130" spans="2:34" ht="18" customHeight="1" x14ac:dyDescent="0.15">
      <c r="B130"/>
      <c r="AC130"/>
      <c r="AD130"/>
      <c r="AE130"/>
      <c r="AF130"/>
      <c r="AG130"/>
      <c r="AH130"/>
    </row>
    <row r="131" spans="2:34" ht="18" customHeight="1" x14ac:dyDescent="0.15">
      <c r="B131"/>
      <c r="AC131"/>
      <c r="AD131"/>
      <c r="AE131"/>
      <c r="AF131"/>
      <c r="AG131"/>
      <c r="AH131"/>
    </row>
    <row r="132" spans="2:34" ht="18" customHeight="1" x14ac:dyDescent="0.15">
      <c r="B132"/>
      <c r="AC132"/>
      <c r="AD132"/>
      <c r="AE132"/>
      <c r="AF132"/>
      <c r="AG132"/>
      <c r="AH132"/>
    </row>
    <row r="133" spans="2:34" ht="18" customHeight="1" x14ac:dyDescent="0.15">
      <c r="B133"/>
      <c r="AC133"/>
      <c r="AD133"/>
      <c r="AE133"/>
      <c r="AF133"/>
      <c r="AG133"/>
      <c r="AH133"/>
    </row>
    <row r="134" spans="2:34" ht="18" customHeight="1" x14ac:dyDescent="0.15">
      <c r="B134"/>
      <c r="AC134"/>
      <c r="AD134"/>
      <c r="AE134"/>
      <c r="AF134"/>
      <c r="AG134"/>
      <c r="AH134"/>
    </row>
    <row r="135" spans="2:34" ht="18" customHeight="1" x14ac:dyDescent="0.15">
      <c r="B135"/>
      <c r="AC135"/>
      <c r="AD135"/>
      <c r="AE135"/>
      <c r="AF135"/>
      <c r="AG135"/>
      <c r="AH135"/>
    </row>
    <row r="136" spans="2:34" ht="18" customHeight="1" x14ac:dyDescent="0.15">
      <c r="B136"/>
      <c r="AC136"/>
      <c r="AD136"/>
      <c r="AE136"/>
      <c r="AF136"/>
      <c r="AG136"/>
      <c r="AH136"/>
    </row>
    <row r="137" spans="2:34" ht="18" customHeight="1" x14ac:dyDescent="0.15">
      <c r="B137"/>
      <c r="AC137"/>
      <c r="AD137"/>
      <c r="AE137"/>
      <c r="AF137"/>
      <c r="AG137"/>
      <c r="AH137"/>
    </row>
    <row r="138" spans="2:34" ht="18" customHeight="1" x14ac:dyDescent="0.15">
      <c r="B138"/>
      <c r="AC138"/>
      <c r="AD138"/>
      <c r="AE138"/>
      <c r="AF138"/>
      <c r="AG138"/>
      <c r="AH138"/>
    </row>
    <row r="139" spans="2:34" ht="18" customHeight="1" x14ac:dyDescent="0.15">
      <c r="B139"/>
      <c r="AC139"/>
      <c r="AD139"/>
      <c r="AE139"/>
      <c r="AF139"/>
      <c r="AG139"/>
      <c r="AH139"/>
    </row>
    <row r="140" spans="2:34" ht="18" customHeight="1" x14ac:dyDescent="0.15">
      <c r="B140"/>
      <c r="AC140"/>
      <c r="AD140"/>
      <c r="AE140"/>
      <c r="AF140"/>
      <c r="AG140"/>
      <c r="AH140"/>
    </row>
    <row r="141" spans="2:34" ht="18" customHeight="1" x14ac:dyDescent="0.15">
      <c r="B141"/>
      <c r="AC141"/>
      <c r="AD141"/>
      <c r="AE141"/>
      <c r="AF141"/>
      <c r="AG141"/>
      <c r="AH141"/>
    </row>
    <row r="142" spans="2:34" ht="18" customHeight="1" x14ac:dyDescent="0.15">
      <c r="B142"/>
      <c r="AC142"/>
      <c r="AD142"/>
      <c r="AE142"/>
      <c r="AF142"/>
      <c r="AG142"/>
      <c r="AH142"/>
    </row>
    <row r="143" spans="2:34" ht="18" customHeight="1" x14ac:dyDescent="0.15">
      <c r="B143"/>
      <c r="AC143"/>
      <c r="AD143"/>
      <c r="AE143"/>
      <c r="AF143"/>
      <c r="AG143"/>
      <c r="AH143"/>
    </row>
    <row r="144" spans="2:34" ht="18" customHeight="1" x14ac:dyDescent="0.15">
      <c r="B144"/>
      <c r="AC144"/>
      <c r="AD144"/>
      <c r="AE144"/>
      <c r="AF144"/>
      <c r="AG144"/>
      <c r="AH144"/>
    </row>
    <row r="145" spans="1:36" ht="18" customHeight="1" x14ac:dyDescent="0.15">
      <c r="B145"/>
      <c r="AC145"/>
      <c r="AD145"/>
      <c r="AE145"/>
      <c r="AF145"/>
      <c r="AG145"/>
      <c r="AH145"/>
    </row>
    <row r="146" spans="1:36" ht="18" customHeight="1" x14ac:dyDescent="0.15">
      <c r="B146"/>
      <c r="AC146"/>
      <c r="AD146"/>
      <c r="AE146"/>
      <c r="AF146"/>
      <c r="AG146"/>
      <c r="AH146"/>
    </row>
    <row r="147" spans="1:36" ht="18" customHeight="1" x14ac:dyDescent="0.15">
      <c r="B147"/>
      <c r="AC147"/>
      <c r="AD147"/>
      <c r="AE147"/>
      <c r="AF147"/>
      <c r="AG147"/>
      <c r="AH147"/>
    </row>
    <row r="148" spans="1:36" ht="18" customHeight="1" x14ac:dyDescent="0.15">
      <c r="B148"/>
      <c r="AC148"/>
      <c r="AD148"/>
      <c r="AE148"/>
      <c r="AF148"/>
      <c r="AG148"/>
      <c r="AH148"/>
    </row>
    <row r="149" spans="1:36" ht="15" hidden="1" customHeight="1" x14ac:dyDescent="0.15">
      <c r="B149"/>
      <c r="AC149"/>
      <c r="AD149"/>
      <c r="AE149"/>
      <c r="AF149"/>
      <c r="AG149"/>
      <c r="AH149"/>
    </row>
    <row r="150" spans="1:36" ht="15.75" hidden="1" customHeight="1" x14ac:dyDescent="0.15">
      <c r="B150" s="197" t="s">
        <v>236</v>
      </c>
      <c r="C150" s="200" t="s">
        <v>389</v>
      </c>
      <c r="D150" s="200" t="s">
        <v>41</v>
      </c>
      <c r="E150" s="200" t="s">
        <v>42</v>
      </c>
      <c r="F150" s="200" t="s">
        <v>52</v>
      </c>
      <c r="G150" s="200" t="s">
        <v>53</v>
      </c>
      <c r="H150" s="140" t="s">
        <v>381</v>
      </c>
      <c r="I150" s="200" t="s">
        <v>196</v>
      </c>
      <c r="J150" s="200" t="s">
        <v>366</v>
      </c>
      <c r="N150" s="230" t="s">
        <v>197</v>
      </c>
      <c r="O150" s="230" t="s">
        <v>198</v>
      </c>
      <c r="P150" s="230" t="s">
        <v>169</v>
      </c>
      <c r="Q150" s="230" t="s">
        <v>28</v>
      </c>
      <c r="R150" s="230" t="s">
        <v>199</v>
      </c>
      <c r="S150" s="230"/>
      <c r="T150" s="230" t="s">
        <v>200</v>
      </c>
      <c r="AC150"/>
      <c r="AD150"/>
      <c r="AE150"/>
      <c r="AF150"/>
      <c r="AG150"/>
      <c r="AH150"/>
    </row>
    <row r="151" spans="1:36" ht="19.5" hidden="1" customHeight="1" x14ac:dyDescent="0.15">
      <c r="A151" s="62">
        <v>1</v>
      </c>
      <c r="B151"/>
      <c r="C151" s="296"/>
      <c r="D151" s="297"/>
      <c r="E151" s="297"/>
      <c r="F151" s="297"/>
      <c r="G151" s="297"/>
      <c r="H151" s="298"/>
      <c r="I151" s="298"/>
      <c r="J151" s="299"/>
      <c r="L151" s="62" t="str">
        <f>IF($J6="","",$J6)</f>
        <v/>
      </c>
      <c r="N151" s="308" t="str">
        <f>IF(L151&lt;&gt;"",INDEX(団員,MATCH($C151,'NO 2'!$B$7:$B$56,0),13),"")</f>
        <v/>
      </c>
      <c r="O151" s="309" t="str">
        <f t="shared" ref="O151:O170" si="10">IF(N151="","",$O$5-N151)</f>
        <v/>
      </c>
      <c r="P151" s="297" t="str">
        <f>IF(L151&lt;&gt;"",INDEX(団員,MATCH($C151,'NO 2'!$B$7:$B$56,0),5),"")</f>
        <v/>
      </c>
      <c r="Q151" s="297" t="str">
        <f>IF(L151&lt;&gt;"",INDEX(団員,MATCH($C151,'NO 2'!$B$7:$B$56,0),6),"")</f>
        <v/>
      </c>
      <c r="R151" s="310" t="str">
        <f>IF(L151&lt;&gt;"",INDEX(団員,MATCH($C151,'NO 2'!$B$7:$B$56,0),7),"")</f>
        <v/>
      </c>
      <c r="S151" s="310" t="str">
        <f>IF(L151&lt;&gt;"",INDEX(団員,MATCH($C151,'NO 2'!$B$7:$B$56,0),8),"")</f>
        <v/>
      </c>
      <c r="T151" s="311" t="str">
        <f>IF(L151&lt;&gt;"",INDEX(団員,MATCH($C151,'NO 2'!$B$7:$B$56,0),11),"")</f>
        <v/>
      </c>
      <c r="AA151" s="296" t="str">
        <f>IF($C6="","",$C6)</f>
        <v>主将</v>
      </c>
      <c r="AB151" s="297" t="str">
        <f>IF($D6="","",$D6)</f>
        <v/>
      </c>
      <c r="AC151" s="297" t="str">
        <f>IF($E6="","",$E6)</f>
        <v/>
      </c>
      <c r="AD151" s="297" t="str">
        <f>IF($F6="","",$F6)</f>
        <v/>
      </c>
      <c r="AE151" s="297">
        <f>IF($G6="","",$G6)</f>
        <v>10</v>
      </c>
      <c r="AF151" s="298" t="str">
        <f>IF($H6="","",$H6)</f>
        <v/>
      </c>
      <c r="AG151" s="298"/>
      <c r="AH151" s="298" t="str">
        <f>IF($J6="","",$J6)</f>
        <v/>
      </c>
      <c r="AI151" s="298"/>
      <c r="AJ151" s="299" t="str">
        <f>IF($J6="","",$J6)</f>
        <v/>
      </c>
    </row>
    <row r="152" spans="1:36" ht="18.75" hidden="1" customHeight="1" x14ac:dyDescent="0.15">
      <c r="A152" s="62">
        <v>2</v>
      </c>
      <c r="B152"/>
      <c r="C152" s="300"/>
      <c r="D152" s="301"/>
      <c r="E152" s="301"/>
      <c r="F152" s="301"/>
      <c r="G152" s="301"/>
      <c r="H152" s="302"/>
      <c r="I152" s="302"/>
      <c r="J152" s="303"/>
      <c r="L152" s="62" t="str">
        <f t="shared" ref="L152:L170" si="11">IF($J7="","",$J7)</f>
        <v/>
      </c>
      <c r="N152" s="312" t="str">
        <f>IF(L152&lt;&gt;"",INDEX(団員,MATCH($C152,'NO 2'!$B$7:$B$56,0),13),"")</f>
        <v/>
      </c>
      <c r="O152" s="313" t="str">
        <f t="shared" si="10"/>
        <v/>
      </c>
      <c r="P152" s="301" t="str">
        <f>IF(L152&lt;&gt;"",INDEX(団員,MATCH($C152,'NO 2'!$B$7:$B$56,0),5),"")</f>
        <v/>
      </c>
      <c r="Q152" s="301" t="str">
        <f>IF(L152&lt;&gt;"",INDEX(団員,MATCH($C152,'NO 2'!$B$7:$B$56,0),6),"")</f>
        <v/>
      </c>
      <c r="R152" s="314" t="str">
        <f>IF(L152&lt;&gt;"",INDEX(団員,MATCH($C152,'NO 2'!$B$7:$B$56,0),7),"")</f>
        <v/>
      </c>
      <c r="S152" s="314" t="str">
        <f>IF(L152&lt;&gt;"",INDEX(団員,MATCH($C152,'NO 2'!$B$7:$B$56,0),8),"")</f>
        <v/>
      </c>
      <c r="T152" s="315" t="str">
        <f>IF(L152&lt;&gt;"",INDEX(団員,MATCH($C152,'NO 2'!$B$7:$B$56,0),11),"")</f>
        <v/>
      </c>
      <c r="AA152" s="300" t="str">
        <f t="shared" ref="AA152:AA170" si="12">IF($C7="","",$C7)</f>
        <v>Ｄ2</v>
      </c>
      <c r="AB152" s="301" t="str">
        <f t="shared" ref="AB152:AB170" si="13">IF($D7="","",$D7)</f>
        <v/>
      </c>
      <c r="AC152" s="301" t="str">
        <f t="shared" ref="AC152:AC170" si="14">IF($E7="","",$E7)</f>
        <v/>
      </c>
      <c r="AD152" s="301" t="str">
        <f t="shared" ref="AD152:AD170" si="15">IF($F7="","",$F7)</f>
        <v/>
      </c>
      <c r="AE152" s="301" t="str">
        <f t="shared" ref="AE152:AE170" si="16">IF($G7="","",$G7)</f>
        <v/>
      </c>
      <c r="AF152" s="302" t="str">
        <f t="shared" ref="AF152:AF170" si="17">IF($H7="","",$H7)</f>
        <v/>
      </c>
      <c r="AG152" s="302"/>
      <c r="AH152" s="302" t="str">
        <f t="shared" ref="AH152:AH170" si="18">IF($J7="","",$J7)</f>
        <v/>
      </c>
      <c r="AI152" s="302"/>
      <c r="AJ152" s="303" t="str">
        <f t="shared" ref="AJ152:AJ170" si="19">IF($J7="","",$J7)</f>
        <v/>
      </c>
    </row>
    <row r="153" spans="1:36" ht="18" hidden="1" customHeight="1" x14ac:dyDescent="0.15">
      <c r="A153" s="62">
        <v>3</v>
      </c>
      <c r="B153"/>
      <c r="C153" s="300"/>
      <c r="D153" s="301"/>
      <c r="E153" s="301"/>
      <c r="F153" s="301"/>
      <c r="G153" s="301"/>
      <c r="H153" s="302"/>
      <c r="I153" s="302"/>
      <c r="J153" s="303"/>
      <c r="L153" s="62" t="str">
        <f t="shared" si="11"/>
        <v/>
      </c>
      <c r="N153" s="312" t="str">
        <f>IF(L153&lt;&gt;"",INDEX(団員,MATCH($C153,'NO 2'!$B$7:$B$56,0),13),"")</f>
        <v/>
      </c>
      <c r="O153" s="313" t="str">
        <f t="shared" si="10"/>
        <v/>
      </c>
      <c r="P153" s="301" t="str">
        <f>IF(L153&lt;&gt;"",INDEX(団員,MATCH($C153,'NO 2'!$B$7:$B$56,0),5),"")</f>
        <v/>
      </c>
      <c r="Q153" s="301" t="str">
        <f>IF(L153&lt;&gt;"",INDEX(団員,MATCH($C153,'NO 2'!$B$7:$B$56,0),6),"")</f>
        <v/>
      </c>
      <c r="R153" s="314" t="str">
        <f>IF(L153&lt;&gt;"",INDEX(団員,MATCH($C153,'NO 2'!$B$7:$B$56,0),7),"")</f>
        <v/>
      </c>
      <c r="S153" s="314" t="str">
        <f>IF(L153&lt;&gt;"",INDEX(団員,MATCH($C153,'NO 2'!$B$7:$B$56,0),8),"")</f>
        <v/>
      </c>
      <c r="T153" s="315" t="str">
        <f>IF(L153&lt;&gt;"",INDEX(団員,MATCH($C153,'NO 2'!$B$7:$B$56,0),11),"")</f>
        <v/>
      </c>
      <c r="AA153" s="300" t="str">
        <f t="shared" si="12"/>
        <v>Ｄ3</v>
      </c>
      <c r="AB153" s="301" t="str">
        <f t="shared" si="13"/>
        <v/>
      </c>
      <c r="AC153" s="301" t="str">
        <f t="shared" si="14"/>
        <v/>
      </c>
      <c r="AD153" s="301" t="str">
        <f t="shared" si="15"/>
        <v/>
      </c>
      <c r="AE153" s="301" t="str">
        <f t="shared" si="16"/>
        <v/>
      </c>
      <c r="AF153" s="302" t="str">
        <f t="shared" si="17"/>
        <v/>
      </c>
      <c r="AG153" s="302"/>
      <c r="AH153" s="302" t="str">
        <f t="shared" si="18"/>
        <v/>
      </c>
      <c r="AI153" s="302"/>
      <c r="AJ153" s="303" t="str">
        <f t="shared" si="19"/>
        <v/>
      </c>
    </row>
    <row r="154" spans="1:36" ht="17.25" hidden="1" customHeight="1" x14ac:dyDescent="0.15">
      <c r="A154" s="62">
        <v>4</v>
      </c>
      <c r="B154"/>
      <c r="C154" s="300"/>
      <c r="D154" s="301"/>
      <c r="E154" s="301"/>
      <c r="F154" s="301"/>
      <c r="G154" s="301"/>
      <c r="H154" s="302"/>
      <c r="I154" s="302"/>
      <c r="J154" s="303"/>
      <c r="L154" s="62" t="str">
        <f t="shared" si="11"/>
        <v/>
      </c>
      <c r="N154" s="312" t="str">
        <f>IF(L154&lt;&gt;"",INDEX(団員,MATCH($C154,'NO 2'!$B$7:$B$56,0),13),"")</f>
        <v/>
      </c>
      <c r="O154" s="313" t="str">
        <f t="shared" si="10"/>
        <v/>
      </c>
      <c r="P154" s="301" t="str">
        <f>IF(L154&lt;&gt;"",INDEX(団員,MATCH($C154,'NO 2'!$B$7:$B$56,0),5),"")</f>
        <v/>
      </c>
      <c r="Q154" s="301" t="str">
        <f>IF(L154&lt;&gt;"",INDEX(団員,MATCH($C154,'NO 2'!$B$7:$B$56,0),6),"")</f>
        <v/>
      </c>
      <c r="R154" s="314" t="str">
        <f>IF(L154&lt;&gt;"",INDEX(団員,MATCH($C154,'NO 2'!$B$7:$B$56,0),7),"")</f>
        <v/>
      </c>
      <c r="S154" s="314" t="str">
        <f>IF(L154&lt;&gt;"",INDEX(団員,MATCH($C154,'NO 2'!$B$7:$B$56,0),8),"")</f>
        <v/>
      </c>
      <c r="T154" s="315" t="str">
        <f>IF(L154&lt;&gt;"",INDEX(団員,MATCH($C154,'NO 2'!$B$7:$B$56,0),11),"")</f>
        <v/>
      </c>
      <c r="AA154" s="300" t="str">
        <f t="shared" si="12"/>
        <v>Ｄ4</v>
      </c>
      <c r="AB154" s="301" t="str">
        <f t="shared" si="13"/>
        <v/>
      </c>
      <c r="AC154" s="301" t="str">
        <f t="shared" si="14"/>
        <v/>
      </c>
      <c r="AD154" s="301" t="str">
        <f t="shared" si="15"/>
        <v/>
      </c>
      <c r="AE154" s="301" t="str">
        <f t="shared" si="16"/>
        <v/>
      </c>
      <c r="AF154" s="302" t="str">
        <f t="shared" si="17"/>
        <v/>
      </c>
      <c r="AG154" s="302"/>
      <c r="AH154" s="302" t="str">
        <f t="shared" si="18"/>
        <v/>
      </c>
      <c r="AI154" s="302"/>
      <c r="AJ154" s="303" t="str">
        <f t="shared" si="19"/>
        <v/>
      </c>
    </row>
    <row r="155" spans="1:36" ht="15.75" hidden="1" customHeight="1" x14ac:dyDescent="0.15">
      <c r="A155" s="62">
        <v>5</v>
      </c>
      <c r="B155"/>
      <c r="C155" s="300"/>
      <c r="D155" s="301"/>
      <c r="E155" s="301"/>
      <c r="F155" s="301"/>
      <c r="G155" s="301"/>
      <c r="H155" s="302"/>
      <c r="I155" s="302"/>
      <c r="J155" s="303"/>
      <c r="L155" s="62" t="str">
        <f t="shared" si="11"/>
        <v/>
      </c>
      <c r="N155" s="312" t="str">
        <f>IF(L155&lt;&gt;"",INDEX(団員,MATCH($C155,'NO 2'!$B$7:$B$56,0),13),"")</f>
        <v/>
      </c>
      <c r="O155" s="313" t="str">
        <f t="shared" si="10"/>
        <v/>
      </c>
      <c r="P155" s="301" t="str">
        <f>IF(L155&lt;&gt;"",INDEX(団員,MATCH($C155,'NO 2'!$B$7:$B$56,0),5),"")</f>
        <v/>
      </c>
      <c r="Q155" s="301" t="str">
        <f>IF(L155&lt;&gt;"",INDEX(団員,MATCH($C155,'NO 2'!$B$7:$B$56,0),6),"")</f>
        <v/>
      </c>
      <c r="R155" s="314" t="str">
        <f>IF(L155&lt;&gt;"",INDEX(団員,MATCH($C155,'NO 2'!$B$7:$B$56,0),7),"")</f>
        <v/>
      </c>
      <c r="S155" s="314" t="str">
        <f>IF(L155&lt;&gt;"",INDEX(団員,MATCH($C155,'NO 2'!$B$7:$B$56,0),8),"")</f>
        <v/>
      </c>
      <c r="T155" s="315" t="str">
        <f>IF(L155&lt;&gt;"",INDEX(団員,MATCH($C155,'NO 2'!$B$7:$B$56,0),11),"")</f>
        <v/>
      </c>
      <c r="AA155" s="300" t="str">
        <f t="shared" si="12"/>
        <v>Ｄ5</v>
      </c>
      <c r="AB155" s="301" t="str">
        <f t="shared" si="13"/>
        <v/>
      </c>
      <c r="AC155" s="301" t="str">
        <f t="shared" si="14"/>
        <v/>
      </c>
      <c r="AD155" s="301" t="str">
        <f t="shared" si="15"/>
        <v/>
      </c>
      <c r="AE155" s="301" t="str">
        <f t="shared" si="16"/>
        <v/>
      </c>
      <c r="AF155" s="302" t="str">
        <f t="shared" si="17"/>
        <v/>
      </c>
      <c r="AG155" s="302"/>
      <c r="AH155" s="302" t="str">
        <f t="shared" si="18"/>
        <v/>
      </c>
      <c r="AI155" s="302"/>
      <c r="AJ155" s="303" t="str">
        <f t="shared" si="19"/>
        <v/>
      </c>
    </row>
    <row r="156" spans="1:36" ht="18" hidden="1" customHeight="1" x14ac:dyDescent="0.15">
      <c r="A156" s="62">
        <v>6</v>
      </c>
      <c r="B156"/>
      <c r="C156" s="300"/>
      <c r="D156" s="301"/>
      <c r="E156" s="301"/>
      <c r="F156" s="301"/>
      <c r="G156" s="301"/>
      <c r="H156" s="302"/>
      <c r="I156" s="302"/>
      <c r="J156" s="303"/>
      <c r="L156" s="62" t="str">
        <f t="shared" si="11"/>
        <v/>
      </c>
      <c r="N156" s="312" t="str">
        <f>IF(L156&lt;&gt;"",INDEX(団員,MATCH($C156,'NO 2'!$B$7:$B$56,0),13),"")</f>
        <v/>
      </c>
      <c r="O156" s="313" t="str">
        <f t="shared" si="10"/>
        <v/>
      </c>
      <c r="P156" s="301" t="str">
        <f>IF(L156&lt;&gt;"",INDEX(団員,MATCH($C156,'NO 2'!$B$7:$B$56,0),5),"")</f>
        <v/>
      </c>
      <c r="Q156" s="301" t="str">
        <f>IF(L156&lt;&gt;"",INDEX(団員,MATCH($C156,'NO 2'!$B$7:$B$56,0),6),"")</f>
        <v/>
      </c>
      <c r="R156" s="314" t="str">
        <f>IF(L156&lt;&gt;"",INDEX(団員,MATCH($C156,'NO 2'!$B$7:$B$56,0),7),"")</f>
        <v/>
      </c>
      <c r="S156" s="314" t="str">
        <f>IF(L156&lt;&gt;"",INDEX(団員,MATCH($C156,'NO 2'!$B$7:$B$56,0),8),"")</f>
        <v/>
      </c>
      <c r="T156" s="315" t="str">
        <f>IF(L156&lt;&gt;"",INDEX(団員,MATCH($C156,'NO 2'!$B$7:$B$56,0),11),"")</f>
        <v/>
      </c>
      <c r="AA156" s="300" t="str">
        <f t="shared" si="12"/>
        <v>Ｄ6</v>
      </c>
      <c r="AB156" s="301" t="str">
        <f t="shared" si="13"/>
        <v/>
      </c>
      <c r="AC156" s="301" t="str">
        <f t="shared" si="14"/>
        <v/>
      </c>
      <c r="AD156" s="301" t="str">
        <f t="shared" si="15"/>
        <v/>
      </c>
      <c r="AE156" s="301" t="str">
        <f t="shared" si="16"/>
        <v/>
      </c>
      <c r="AF156" s="302" t="str">
        <f t="shared" si="17"/>
        <v/>
      </c>
      <c r="AG156" s="302"/>
      <c r="AH156" s="302" t="str">
        <f t="shared" si="18"/>
        <v/>
      </c>
      <c r="AI156" s="302"/>
      <c r="AJ156" s="303" t="str">
        <f t="shared" si="19"/>
        <v/>
      </c>
    </row>
    <row r="157" spans="1:36" ht="17.25" hidden="1" customHeight="1" x14ac:dyDescent="0.15">
      <c r="A157" s="62">
        <v>7</v>
      </c>
      <c r="C157" s="300"/>
      <c r="D157" s="301"/>
      <c r="E157" s="301"/>
      <c r="F157" s="301"/>
      <c r="G157" s="301"/>
      <c r="H157" s="302"/>
      <c r="I157" s="302"/>
      <c r="J157" s="303"/>
      <c r="L157" s="62" t="str">
        <f t="shared" si="11"/>
        <v/>
      </c>
      <c r="N157" s="312" t="str">
        <f>IF(L157&lt;&gt;"",INDEX(団員,MATCH($C157,'NO 2'!$B$7:$B$56,0),13),"")</f>
        <v/>
      </c>
      <c r="O157" s="313" t="str">
        <f t="shared" si="10"/>
        <v/>
      </c>
      <c r="P157" s="301" t="str">
        <f>IF(L157&lt;&gt;"",INDEX(団員,MATCH($C157,'NO 2'!$B$7:$B$56,0),5),"")</f>
        <v/>
      </c>
      <c r="Q157" s="301" t="str">
        <f>IF(L157&lt;&gt;"",INDEX(団員,MATCH($C157,'NO 2'!$B$7:$B$56,0),6),"")</f>
        <v/>
      </c>
      <c r="R157" s="314" t="str">
        <f>IF(L157&lt;&gt;"",INDEX(団員,MATCH($C157,'NO 2'!$B$7:$B$56,0),7),"")</f>
        <v/>
      </c>
      <c r="S157" s="314" t="str">
        <f>IF(L157&lt;&gt;"",INDEX(団員,MATCH($C157,'NO 2'!$B$7:$B$56,0),8),"")</f>
        <v/>
      </c>
      <c r="T157" s="315" t="str">
        <f>IF(L157&lt;&gt;"",INDEX(団員,MATCH($C157,'NO 2'!$B$7:$B$56,0),11),"")</f>
        <v/>
      </c>
      <c r="AA157" s="300" t="str">
        <f t="shared" si="12"/>
        <v>Ｄ7</v>
      </c>
      <c r="AB157" s="301" t="str">
        <f t="shared" si="13"/>
        <v/>
      </c>
      <c r="AC157" s="301" t="str">
        <f t="shared" si="14"/>
        <v/>
      </c>
      <c r="AD157" s="301" t="str">
        <f t="shared" si="15"/>
        <v/>
      </c>
      <c r="AE157" s="301" t="str">
        <f t="shared" si="16"/>
        <v/>
      </c>
      <c r="AF157" s="302" t="str">
        <f t="shared" si="17"/>
        <v/>
      </c>
      <c r="AG157" s="302"/>
      <c r="AH157" s="302" t="str">
        <f t="shared" si="18"/>
        <v/>
      </c>
      <c r="AI157" s="302"/>
      <c r="AJ157" s="303" t="str">
        <f t="shared" si="19"/>
        <v/>
      </c>
    </row>
    <row r="158" spans="1:36" ht="17.25" hidden="1" customHeight="1" x14ac:dyDescent="0.15">
      <c r="A158" s="62">
        <v>8</v>
      </c>
      <c r="C158" s="300"/>
      <c r="D158" s="301"/>
      <c r="E158" s="301"/>
      <c r="F158" s="301"/>
      <c r="G158" s="301"/>
      <c r="H158" s="302"/>
      <c r="I158" s="302"/>
      <c r="J158" s="303"/>
      <c r="L158" s="62" t="str">
        <f t="shared" si="11"/>
        <v/>
      </c>
      <c r="N158" s="312" t="str">
        <f>IF(L158&lt;&gt;"",INDEX(団員,MATCH($C158,'NO 2'!$B$7:$B$56,0),13),"")</f>
        <v/>
      </c>
      <c r="O158" s="313" t="str">
        <f t="shared" si="10"/>
        <v/>
      </c>
      <c r="P158" s="301" t="str">
        <f>IF(L158&lt;&gt;"",INDEX(団員,MATCH($C158,'NO 2'!$B$7:$B$56,0),5),"")</f>
        <v/>
      </c>
      <c r="Q158" s="301" t="str">
        <f>IF(L158&lt;&gt;"",INDEX(団員,MATCH($C158,'NO 2'!$B$7:$B$56,0),6),"")</f>
        <v/>
      </c>
      <c r="R158" s="314" t="str">
        <f>IF(L158&lt;&gt;"",INDEX(団員,MATCH($C158,'NO 2'!$B$7:$B$56,0),7),"")</f>
        <v/>
      </c>
      <c r="S158" s="314" t="str">
        <f>IF(L158&lt;&gt;"",INDEX(団員,MATCH($C158,'NO 2'!$B$7:$B$56,0),8),"")</f>
        <v/>
      </c>
      <c r="T158" s="315" t="str">
        <f>IF(L158&lt;&gt;"",INDEX(団員,MATCH($C158,'NO 2'!$B$7:$B$56,0),11),"")</f>
        <v/>
      </c>
      <c r="AA158" s="300" t="str">
        <f t="shared" si="12"/>
        <v>Ｄ8</v>
      </c>
      <c r="AB158" s="301" t="str">
        <f t="shared" si="13"/>
        <v/>
      </c>
      <c r="AC158" s="301" t="str">
        <f t="shared" si="14"/>
        <v/>
      </c>
      <c r="AD158" s="301" t="str">
        <f t="shared" si="15"/>
        <v/>
      </c>
      <c r="AE158" s="301" t="str">
        <f t="shared" si="16"/>
        <v/>
      </c>
      <c r="AF158" s="302" t="str">
        <f t="shared" si="17"/>
        <v/>
      </c>
      <c r="AG158" s="302"/>
      <c r="AH158" s="302" t="str">
        <f t="shared" si="18"/>
        <v/>
      </c>
      <c r="AI158" s="302"/>
      <c r="AJ158" s="303" t="str">
        <f t="shared" si="19"/>
        <v/>
      </c>
    </row>
    <row r="159" spans="1:36" ht="18.75" hidden="1" customHeight="1" x14ac:dyDescent="0.15">
      <c r="A159" s="62">
        <v>9</v>
      </c>
      <c r="C159" s="300"/>
      <c r="D159" s="301"/>
      <c r="E159" s="301"/>
      <c r="F159" s="301"/>
      <c r="G159" s="301"/>
      <c r="H159" s="302"/>
      <c r="I159" s="302"/>
      <c r="J159" s="303"/>
      <c r="L159" s="62" t="str">
        <f t="shared" si="11"/>
        <v/>
      </c>
      <c r="N159" s="312" t="str">
        <f>IF(L159&lt;&gt;"",INDEX(団員,MATCH($C159,'NO 2'!$B$7:$B$56,0),13),"")</f>
        <v/>
      </c>
      <c r="O159" s="313" t="str">
        <f t="shared" si="10"/>
        <v/>
      </c>
      <c r="P159" s="301" t="str">
        <f>IF(L159&lt;&gt;"",INDEX(団員,MATCH($C159,'NO 2'!$B$7:$B$56,0),5),"")</f>
        <v/>
      </c>
      <c r="Q159" s="301" t="str">
        <f>IF(L159&lt;&gt;"",INDEX(団員,MATCH($C159,'NO 2'!$B$7:$B$56,0),6),"")</f>
        <v/>
      </c>
      <c r="R159" s="314" t="str">
        <f>IF(L159&lt;&gt;"",INDEX(団員,MATCH($C159,'NO 2'!$B$7:$B$56,0),7),"")</f>
        <v/>
      </c>
      <c r="S159" s="314" t="str">
        <f>IF(L159&lt;&gt;"",INDEX(団員,MATCH($C159,'NO 2'!$B$7:$B$56,0),8),"")</f>
        <v/>
      </c>
      <c r="T159" s="315" t="str">
        <f>IF(L159&lt;&gt;"",INDEX(団員,MATCH($C159,'NO 2'!$B$7:$B$56,0),11),"")</f>
        <v/>
      </c>
      <c r="AA159" s="300" t="str">
        <f t="shared" si="12"/>
        <v>Ｄ9</v>
      </c>
      <c r="AB159" s="301" t="str">
        <f t="shared" si="13"/>
        <v/>
      </c>
      <c r="AC159" s="301" t="str">
        <f t="shared" si="14"/>
        <v/>
      </c>
      <c r="AD159" s="301" t="str">
        <f t="shared" si="15"/>
        <v/>
      </c>
      <c r="AE159" s="301" t="str">
        <f t="shared" si="16"/>
        <v/>
      </c>
      <c r="AF159" s="302" t="str">
        <f t="shared" si="17"/>
        <v/>
      </c>
      <c r="AG159" s="302"/>
      <c r="AH159" s="302" t="str">
        <f t="shared" si="18"/>
        <v/>
      </c>
      <c r="AI159" s="302"/>
      <c r="AJ159" s="303" t="str">
        <f t="shared" si="19"/>
        <v/>
      </c>
    </row>
    <row r="160" spans="1:36" ht="17.25" hidden="1" customHeight="1" x14ac:dyDescent="0.15">
      <c r="A160" s="62">
        <v>10</v>
      </c>
      <c r="C160" s="300"/>
      <c r="D160" s="301"/>
      <c r="E160" s="301"/>
      <c r="F160" s="301"/>
      <c r="G160" s="301"/>
      <c r="H160" s="302"/>
      <c r="I160" s="302"/>
      <c r="J160" s="303"/>
      <c r="L160" s="62" t="str">
        <f t="shared" si="11"/>
        <v/>
      </c>
      <c r="N160" s="312" t="str">
        <f>IF(L160&lt;&gt;"",INDEX(団員,MATCH($C160,'NO 2'!$B$7:$B$56,0),13),"")</f>
        <v/>
      </c>
      <c r="O160" s="313" t="str">
        <f t="shared" si="10"/>
        <v/>
      </c>
      <c r="P160" s="301" t="str">
        <f>IF(L160&lt;&gt;"",INDEX(団員,MATCH($C160,'NO 2'!$B$7:$B$56,0),5),"")</f>
        <v/>
      </c>
      <c r="Q160" s="301" t="str">
        <f>IF(L160&lt;&gt;"",INDEX(団員,MATCH($C160,'NO 2'!$B$7:$B$56,0),6),"")</f>
        <v/>
      </c>
      <c r="R160" s="314" t="str">
        <f>IF(L160&lt;&gt;"",INDEX(団員,MATCH($C160,'NO 2'!$B$7:$B$56,0),7),"")</f>
        <v/>
      </c>
      <c r="S160" s="314" t="str">
        <f>IF(L160&lt;&gt;"",INDEX(団員,MATCH($C160,'NO 2'!$B$7:$B$56,0),8),"")</f>
        <v/>
      </c>
      <c r="T160" s="315" t="str">
        <f>IF(L160&lt;&gt;"",INDEX(団員,MATCH($C160,'NO 2'!$B$7:$B$56,0),11),"")</f>
        <v/>
      </c>
      <c r="AA160" s="300" t="str">
        <f t="shared" si="12"/>
        <v>Ｄ10</v>
      </c>
      <c r="AB160" s="301" t="str">
        <f t="shared" si="13"/>
        <v/>
      </c>
      <c r="AC160" s="301" t="str">
        <f t="shared" si="14"/>
        <v/>
      </c>
      <c r="AD160" s="301" t="str">
        <f t="shared" si="15"/>
        <v/>
      </c>
      <c r="AE160" s="301" t="str">
        <f t="shared" si="16"/>
        <v/>
      </c>
      <c r="AF160" s="302" t="str">
        <f t="shared" si="17"/>
        <v/>
      </c>
      <c r="AG160" s="302"/>
      <c r="AH160" s="302" t="str">
        <f t="shared" si="18"/>
        <v/>
      </c>
      <c r="AI160" s="302"/>
      <c r="AJ160" s="303" t="str">
        <f t="shared" si="19"/>
        <v/>
      </c>
    </row>
    <row r="161" spans="1:36" ht="18" hidden="1" customHeight="1" x14ac:dyDescent="0.15">
      <c r="A161" s="62">
        <v>11</v>
      </c>
      <c r="C161" s="300"/>
      <c r="D161" s="301"/>
      <c r="E161" s="301"/>
      <c r="F161" s="301"/>
      <c r="G161" s="301"/>
      <c r="H161" s="302"/>
      <c r="I161" s="302"/>
      <c r="J161" s="303"/>
      <c r="L161" s="62" t="str">
        <f t="shared" si="11"/>
        <v/>
      </c>
      <c r="N161" s="312" t="str">
        <f>IF(L161&lt;&gt;"",INDEX(団員,MATCH($C161,'NO 2'!$B$7:$B$56,0),13),"")</f>
        <v/>
      </c>
      <c r="O161" s="313" t="str">
        <f t="shared" si="10"/>
        <v/>
      </c>
      <c r="P161" s="301" t="str">
        <f>IF(L161&lt;&gt;"",INDEX(団員,MATCH($C161,'NO 2'!$B$7:$B$56,0),5),"")</f>
        <v/>
      </c>
      <c r="Q161" s="301" t="str">
        <f>IF(L161&lt;&gt;"",INDEX(団員,MATCH($C161,'NO 2'!$B$7:$B$56,0),6),"")</f>
        <v/>
      </c>
      <c r="R161" s="314" t="str">
        <f>IF(L161&lt;&gt;"",INDEX(団員,MATCH($C161,'NO 2'!$B$7:$B$56,0),7),"")</f>
        <v/>
      </c>
      <c r="S161" s="314" t="str">
        <f>IF(L161&lt;&gt;"",INDEX(団員,MATCH($C161,'NO 2'!$B$7:$B$56,0),8),"")</f>
        <v/>
      </c>
      <c r="T161" s="315" t="str">
        <f>IF(L161&lt;&gt;"",INDEX(団員,MATCH($C161,'NO 2'!$B$7:$B$56,0),11),"")</f>
        <v/>
      </c>
      <c r="AA161" s="300" t="str">
        <f t="shared" si="12"/>
        <v>Ｄ11</v>
      </c>
      <c r="AB161" s="301" t="str">
        <f t="shared" si="13"/>
        <v/>
      </c>
      <c r="AC161" s="301" t="str">
        <f t="shared" si="14"/>
        <v/>
      </c>
      <c r="AD161" s="301" t="str">
        <f t="shared" si="15"/>
        <v/>
      </c>
      <c r="AE161" s="301" t="str">
        <f t="shared" si="16"/>
        <v/>
      </c>
      <c r="AF161" s="302" t="str">
        <f t="shared" si="17"/>
        <v/>
      </c>
      <c r="AG161" s="302"/>
      <c r="AH161" s="302" t="str">
        <f t="shared" si="18"/>
        <v/>
      </c>
      <c r="AI161" s="302"/>
      <c r="AJ161" s="303" t="str">
        <f t="shared" si="19"/>
        <v/>
      </c>
    </row>
    <row r="162" spans="1:36" ht="18" hidden="1" customHeight="1" x14ac:dyDescent="0.15">
      <c r="A162" s="62">
        <v>12</v>
      </c>
      <c r="C162" s="300"/>
      <c r="D162" s="301"/>
      <c r="E162" s="301"/>
      <c r="F162" s="301"/>
      <c r="G162" s="301"/>
      <c r="H162" s="302"/>
      <c r="I162" s="302"/>
      <c r="J162" s="303"/>
      <c r="L162" s="62" t="str">
        <f t="shared" si="11"/>
        <v/>
      </c>
      <c r="N162" s="312" t="str">
        <f>IF(L162&lt;&gt;"",INDEX(団員,MATCH($C162,'NO 2'!$B$7:$B$56,0),13),"")</f>
        <v/>
      </c>
      <c r="O162" s="313" t="str">
        <f t="shared" si="10"/>
        <v/>
      </c>
      <c r="P162" s="301" t="str">
        <f>IF(L162&lt;&gt;"",INDEX(団員,MATCH($C162,'NO 2'!$B$7:$B$56,0),5),"")</f>
        <v/>
      </c>
      <c r="Q162" s="301" t="str">
        <f>IF(L162&lt;&gt;"",INDEX(団員,MATCH($C162,'NO 2'!$B$7:$B$56,0),6),"")</f>
        <v/>
      </c>
      <c r="R162" s="314" t="str">
        <f>IF(L162&lt;&gt;"",INDEX(団員,MATCH($C162,'NO 2'!$B$7:$B$56,0),7),"")</f>
        <v/>
      </c>
      <c r="S162" s="314" t="str">
        <f>IF(L162&lt;&gt;"",INDEX(団員,MATCH($C162,'NO 2'!$B$7:$B$56,0),8),"")</f>
        <v/>
      </c>
      <c r="T162" s="315" t="str">
        <f>IF(L162&lt;&gt;"",INDEX(団員,MATCH($C162,'NO 2'!$B$7:$B$56,0),11),"")</f>
        <v/>
      </c>
      <c r="AA162" s="300" t="str">
        <f t="shared" si="12"/>
        <v>Ｄ12</v>
      </c>
      <c r="AB162" s="301" t="str">
        <f t="shared" si="13"/>
        <v/>
      </c>
      <c r="AC162" s="301" t="str">
        <f t="shared" si="14"/>
        <v/>
      </c>
      <c r="AD162" s="301" t="str">
        <f t="shared" si="15"/>
        <v/>
      </c>
      <c r="AE162" s="301" t="str">
        <f t="shared" si="16"/>
        <v/>
      </c>
      <c r="AF162" s="302" t="str">
        <f t="shared" si="17"/>
        <v/>
      </c>
      <c r="AG162" s="302"/>
      <c r="AH162" s="302" t="str">
        <f t="shared" si="18"/>
        <v/>
      </c>
      <c r="AI162" s="302"/>
      <c r="AJ162" s="303" t="str">
        <f t="shared" si="19"/>
        <v/>
      </c>
    </row>
    <row r="163" spans="1:36" ht="15.75" hidden="1" customHeight="1" x14ac:dyDescent="0.15">
      <c r="A163" s="62">
        <v>13</v>
      </c>
      <c r="C163" s="300"/>
      <c r="D163" s="301"/>
      <c r="E163" s="301"/>
      <c r="F163" s="301"/>
      <c r="G163" s="301"/>
      <c r="H163" s="302"/>
      <c r="I163" s="302"/>
      <c r="J163" s="303"/>
      <c r="L163" s="62" t="str">
        <f t="shared" si="11"/>
        <v/>
      </c>
      <c r="N163" s="312" t="str">
        <f>IF(L163&lt;&gt;"",INDEX(団員,MATCH($C163,'NO 2'!$B$7:$B$56,0),13),"")</f>
        <v/>
      </c>
      <c r="O163" s="313" t="str">
        <f t="shared" si="10"/>
        <v/>
      </c>
      <c r="P163" s="301" t="str">
        <f>IF(L163&lt;&gt;"",INDEX(団員,MATCH($C163,'NO 2'!$B$7:$B$56,0),5),"")</f>
        <v/>
      </c>
      <c r="Q163" s="301" t="str">
        <f>IF(L163&lt;&gt;"",INDEX(団員,MATCH($C163,'NO 2'!$B$7:$B$56,0),6),"")</f>
        <v/>
      </c>
      <c r="R163" s="314" t="str">
        <f>IF(L163&lt;&gt;"",INDEX(団員,MATCH($C163,'NO 2'!$B$7:$B$56,0),7),"")</f>
        <v/>
      </c>
      <c r="S163" s="314" t="str">
        <f>IF(L163&lt;&gt;"",INDEX(団員,MATCH($C163,'NO 2'!$B$7:$B$56,0),8),"")</f>
        <v/>
      </c>
      <c r="T163" s="315" t="str">
        <f>IF(L163&lt;&gt;"",INDEX(団員,MATCH($C163,'NO 2'!$B$7:$B$56,0),11),"")</f>
        <v/>
      </c>
      <c r="AA163" s="300" t="str">
        <f t="shared" si="12"/>
        <v>Ｄ13</v>
      </c>
      <c r="AB163" s="301" t="str">
        <f t="shared" si="13"/>
        <v/>
      </c>
      <c r="AC163" s="301" t="str">
        <f t="shared" si="14"/>
        <v/>
      </c>
      <c r="AD163" s="301" t="str">
        <f t="shared" si="15"/>
        <v/>
      </c>
      <c r="AE163" s="301" t="str">
        <f t="shared" si="16"/>
        <v/>
      </c>
      <c r="AF163" s="302" t="str">
        <f t="shared" si="17"/>
        <v/>
      </c>
      <c r="AG163" s="302"/>
      <c r="AH163" s="302" t="str">
        <f t="shared" si="18"/>
        <v/>
      </c>
      <c r="AI163" s="302"/>
      <c r="AJ163" s="303" t="str">
        <f t="shared" si="19"/>
        <v/>
      </c>
    </row>
    <row r="164" spans="1:36" ht="15.75" hidden="1" customHeight="1" x14ac:dyDescent="0.15">
      <c r="A164" s="62">
        <v>14</v>
      </c>
      <c r="C164" s="300"/>
      <c r="D164" s="301"/>
      <c r="E164" s="301"/>
      <c r="F164" s="301"/>
      <c r="G164" s="301"/>
      <c r="H164" s="302"/>
      <c r="I164" s="302"/>
      <c r="J164" s="303"/>
      <c r="L164" s="62" t="str">
        <f t="shared" si="11"/>
        <v/>
      </c>
      <c r="N164" s="312" t="str">
        <f>IF(L164&lt;&gt;"",INDEX(団員,MATCH($C164,'NO 2'!$B$7:$B$56,0),13),"")</f>
        <v/>
      </c>
      <c r="O164" s="313" t="str">
        <f t="shared" si="10"/>
        <v/>
      </c>
      <c r="P164" s="301" t="str">
        <f>IF(L164&lt;&gt;"",INDEX(団員,MATCH($C164,'NO 2'!$B$7:$B$56,0),5),"")</f>
        <v/>
      </c>
      <c r="Q164" s="301" t="str">
        <f>IF(L164&lt;&gt;"",INDEX(団員,MATCH($C164,'NO 2'!$B$7:$B$56,0),6),"")</f>
        <v/>
      </c>
      <c r="R164" s="314" t="str">
        <f>IF(L164&lt;&gt;"",INDEX(団員,MATCH($C164,'NO 2'!$B$7:$B$56,0),7),"")</f>
        <v/>
      </c>
      <c r="S164" s="314" t="str">
        <f>IF(L164&lt;&gt;"",INDEX(団員,MATCH($C164,'NO 2'!$B$7:$B$56,0),8),"")</f>
        <v/>
      </c>
      <c r="T164" s="315" t="str">
        <f>IF(L164&lt;&gt;"",INDEX(団員,MATCH($C164,'NO 2'!$B$7:$B$56,0),11),"")</f>
        <v/>
      </c>
      <c r="AA164" s="300" t="str">
        <f t="shared" si="12"/>
        <v>Ｄ14</v>
      </c>
      <c r="AB164" s="301" t="str">
        <f t="shared" si="13"/>
        <v/>
      </c>
      <c r="AC164" s="301" t="str">
        <f t="shared" si="14"/>
        <v/>
      </c>
      <c r="AD164" s="301" t="str">
        <f t="shared" si="15"/>
        <v/>
      </c>
      <c r="AE164" s="301" t="str">
        <f t="shared" si="16"/>
        <v/>
      </c>
      <c r="AF164" s="302" t="str">
        <f t="shared" si="17"/>
        <v/>
      </c>
      <c r="AG164" s="302"/>
      <c r="AH164" s="302" t="str">
        <f t="shared" si="18"/>
        <v/>
      </c>
      <c r="AI164" s="302"/>
      <c r="AJ164" s="303" t="str">
        <f t="shared" si="19"/>
        <v/>
      </c>
    </row>
    <row r="165" spans="1:36" ht="17.25" hidden="1" customHeight="1" x14ac:dyDescent="0.15">
      <c r="A165" s="62">
        <v>15</v>
      </c>
      <c r="C165" s="300"/>
      <c r="D165" s="301"/>
      <c r="E165" s="301"/>
      <c r="F165" s="301"/>
      <c r="G165" s="301"/>
      <c r="H165" s="302"/>
      <c r="I165" s="302"/>
      <c r="J165" s="303"/>
      <c r="L165" s="62" t="str">
        <f t="shared" si="11"/>
        <v/>
      </c>
      <c r="N165" s="312" t="str">
        <f>IF(L165&lt;&gt;"",INDEX(団員,MATCH($C165,'NO 2'!$B$7:$B$56,0),13),"")</f>
        <v/>
      </c>
      <c r="O165" s="313" t="str">
        <f t="shared" si="10"/>
        <v/>
      </c>
      <c r="P165" s="301" t="str">
        <f>IF(L165&lt;&gt;"",INDEX(団員,MATCH($C165,'NO 2'!$B$7:$B$56,0),5),"")</f>
        <v/>
      </c>
      <c r="Q165" s="301" t="str">
        <f>IF(L165&lt;&gt;"",INDEX(団員,MATCH($C165,'NO 2'!$B$7:$B$56,0),6),"")</f>
        <v/>
      </c>
      <c r="R165" s="314" t="str">
        <f>IF(L165&lt;&gt;"",INDEX(団員,MATCH($C165,'NO 2'!$B$7:$B$56,0),7),"")</f>
        <v/>
      </c>
      <c r="S165" s="314" t="str">
        <f>IF(L165&lt;&gt;"",INDEX(団員,MATCH($C165,'NO 2'!$B$7:$B$56,0),8),"")</f>
        <v/>
      </c>
      <c r="T165" s="315" t="str">
        <f>IF(L165&lt;&gt;"",INDEX(団員,MATCH($C165,'NO 2'!$B$7:$B$56,0),11),"")</f>
        <v/>
      </c>
      <c r="AA165" s="300" t="str">
        <f t="shared" si="12"/>
        <v>Ｄ15</v>
      </c>
      <c r="AB165" s="301" t="str">
        <f t="shared" si="13"/>
        <v/>
      </c>
      <c r="AC165" s="301" t="str">
        <f t="shared" si="14"/>
        <v/>
      </c>
      <c r="AD165" s="301" t="str">
        <f t="shared" si="15"/>
        <v/>
      </c>
      <c r="AE165" s="301" t="str">
        <f t="shared" si="16"/>
        <v/>
      </c>
      <c r="AF165" s="302" t="str">
        <f t="shared" si="17"/>
        <v/>
      </c>
      <c r="AG165" s="302"/>
      <c r="AH165" s="302" t="str">
        <f t="shared" si="18"/>
        <v/>
      </c>
      <c r="AI165" s="302"/>
      <c r="AJ165" s="303" t="str">
        <f t="shared" si="19"/>
        <v/>
      </c>
    </row>
    <row r="166" spans="1:36" ht="17.25" hidden="1" customHeight="1" x14ac:dyDescent="0.15">
      <c r="A166" s="62">
        <v>16</v>
      </c>
      <c r="C166" s="300"/>
      <c r="D166" s="301"/>
      <c r="E166" s="301"/>
      <c r="F166" s="301"/>
      <c r="G166" s="301"/>
      <c r="H166" s="302"/>
      <c r="I166" s="302"/>
      <c r="J166" s="303"/>
      <c r="L166" s="62" t="str">
        <f t="shared" si="11"/>
        <v/>
      </c>
      <c r="N166" s="312" t="str">
        <f>IF(L166&lt;&gt;"",INDEX(団員,MATCH($C166,'NO 2'!$B$7:$B$56,0),13),"")</f>
        <v/>
      </c>
      <c r="O166" s="313" t="str">
        <f t="shared" si="10"/>
        <v/>
      </c>
      <c r="P166" s="301" t="str">
        <f>IF(L166&lt;&gt;"",INDEX(団員,MATCH($C166,'NO 2'!$B$7:$B$56,0),5),"")</f>
        <v/>
      </c>
      <c r="Q166" s="301" t="str">
        <f>IF(L166&lt;&gt;"",INDEX(団員,MATCH($C166,'NO 2'!$B$7:$B$56,0),6),"")</f>
        <v/>
      </c>
      <c r="R166" s="314" t="str">
        <f>IF(L166&lt;&gt;"",INDEX(団員,MATCH($C166,'NO 2'!$B$7:$B$56,0),7),"")</f>
        <v/>
      </c>
      <c r="S166" s="314" t="str">
        <f>IF(L166&lt;&gt;"",INDEX(団員,MATCH($C166,'NO 2'!$B$7:$B$56,0),8),"")</f>
        <v/>
      </c>
      <c r="T166" s="315" t="str">
        <f>IF(L166&lt;&gt;"",INDEX(団員,MATCH($C166,'NO 2'!$B$7:$B$56,0),11),"")</f>
        <v/>
      </c>
      <c r="AA166" s="300" t="str">
        <f t="shared" si="12"/>
        <v>Ｄ16</v>
      </c>
      <c r="AB166" s="301" t="str">
        <f t="shared" si="13"/>
        <v/>
      </c>
      <c r="AC166" s="301" t="str">
        <f t="shared" si="14"/>
        <v/>
      </c>
      <c r="AD166" s="301" t="str">
        <f t="shared" si="15"/>
        <v/>
      </c>
      <c r="AE166" s="301" t="str">
        <f t="shared" si="16"/>
        <v/>
      </c>
      <c r="AF166" s="302" t="str">
        <f t="shared" si="17"/>
        <v/>
      </c>
      <c r="AG166" s="302"/>
      <c r="AH166" s="302" t="str">
        <f t="shared" si="18"/>
        <v/>
      </c>
      <c r="AI166" s="302"/>
      <c r="AJ166" s="303" t="str">
        <f t="shared" si="19"/>
        <v/>
      </c>
    </row>
    <row r="167" spans="1:36" ht="20.25" hidden="1" customHeight="1" x14ac:dyDescent="0.15">
      <c r="A167" s="62">
        <v>17</v>
      </c>
      <c r="C167" s="300"/>
      <c r="D167" s="301"/>
      <c r="E167" s="301"/>
      <c r="F167" s="301"/>
      <c r="G167" s="301"/>
      <c r="H167" s="302"/>
      <c r="I167" s="302"/>
      <c r="J167" s="303"/>
      <c r="L167" s="62" t="str">
        <f t="shared" si="11"/>
        <v/>
      </c>
      <c r="N167" s="312" t="str">
        <f>IF(L167&lt;&gt;"",INDEX(団員,MATCH($C167,'NO 2'!$B$7:$B$56,0),13),"")</f>
        <v/>
      </c>
      <c r="O167" s="313" t="str">
        <f t="shared" si="10"/>
        <v/>
      </c>
      <c r="P167" s="301" t="str">
        <f>IF(L167&lt;&gt;"",INDEX(団員,MATCH($C167,'NO 2'!$B$7:$B$56,0),5),"")</f>
        <v/>
      </c>
      <c r="Q167" s="301" t="str">
        <f>IF(L167&lt;&gt;"",INDEX(団員,MATCH($C167,'NO 2'!$B$7:$B$56,0),6),"")</f>
        <v/>
      </c>
      <c r="R167" s="314" t="str">
        <f>IF(L167&lt;&gt;"",INDEX(団員,MATCH($C167,'NO 2'!$B$7:$B$56,0),7),"")</f>
        <v/>
      </c>
      <c r="S167" s="314" t="str">
        <f>IF(L167&lt;&gt;"",INDEX(団員,MATCH($C167,'NO 2'!$B$7:$B$56,0),8),"")</f>
        <v/>
      </c>
      <c r="T167" s="315" t="str">
        <f>IF(L167&lt;&gt;"",INDEX(団員,MATCH($C167,'NO 2'!$B$7:$B$56,0),11),"")</f>
        <v/>
      </c>
      <c r="AA167" s="300" t="str">
        <f t="shared" si="12"/>
        <v>Ｄ17</v>
      </c>
      <c r="AB167" s="301" t="str">
        <f t="shared" si="13"/>
        <v/>
      </c>
      <c r="AC167" s="301" t="str">
        <f t="shared" si="14"/>
        <v/>
      </c>
      <c r="AD167" s="301" t="str">
        <f t="shared" si="15"/>
        <v/>
      </c>
      <c r="AE167" s="301" t="str">
        <f t="shared" si="16"/>
        <v/>
      </c>
      <c r="AF167" s="302" t="str">
        <f t="shared" si="17"/>
        <v/>
      </c>
      <c r="AG167" s="302"/>
      <c r="AH167" s="302" t="str">
        <f t="shared" si="18"/>
        <v/>
      </c>
      <c r="AI167" s="302"/>
      <c r="AJ167" s="303" t="str">
        <f t="shared" si="19"/>
        <v/>
      </c>
    </row>
    <row r="168" spans="1:36" ht="18" hidden="1" customHeight="1" x14ac:dyDescent="0.15">
      <c r="A168" s="62">
        <v>18</v>
      </c>
      <c r="C168" s="300"/>
      <c r="D168" s="301"/>
      <c r="E168" s="301"/>
      <c r="F168" s="301"/>
      <c r="G168" s="301"/>
      <c r="H168" s="302"/>
      <c r="I168" s="302"/>
      <c r="J168" s="303"/>
      <c r="L168" s="62" t="str">
        <f t="shared" si="11"/>
        <v/>
      </c>
      <c r="N168" s="312" t="str">
        <f>IF(L168&lt;&gt;"",INDEX(団員,MATCH($C168,'NO 2'!$B$7:$B$56,0),13),"")</f>
        <v/>
      </c>
      <c r="O168" s="313" t="str">
        <f t="shared" si="10"/>
        <v/>
      </c>
      <c r="P168" s="301" t="str">
        <f>IF(L168&lt;&gt;"",INDEX(団員,MATCH($C168,'NO 2'!$B$7:$B$56,0),5),"")</f>
        <v/>
      </c>
      <c r="Q168" s="301" t="str">
        <f>IF(L168&lt;&gt;"",INDEX(団員,MATCH($C168,'NO 2'!$B$7:$B$56,0),6),"")</f>
        <v/>
      </c>
      <c r="R168" s="314" t="str">
        <f>IF(L168&lt;&gt;"",INDEX(団員,MATCH($C168,'NO 2'!$B$7:$B$56,0),7),"")</f>
        <v/>
      </c>
      <c r="S168" s="314" t="str">
        <f>IF(L168&lt;&gt;"",INDEX(団員,MATCH($C168,'NO 2'!$B$7:$B$56,0),8),"")</f>
        <v/>
      </c>
      <c r="T168" s="315" t="str">
        <f>IF(L168&lt;&gt;"",INDEX(団員,MATCH($C168,'NO 2'!$B$7:$B$56,0),11),"")</f>
        <v/>
      </c>
      <c r="AA168" s="300" t="str">
        <f t="shared" si="12"/>
        <v>Ｄ18</v>
      </c>
      <c r="AB168" s="301" t="str">
        <f t="shared" si="13"/>
        <v/>
      </c>
      <c r="AC168" s="301" t="str">
        <f t="shared" si="14"/>
        <v/>
      </c>
      <c r="AD168" s="301" t="str">
        <f t="shared" si="15"/>
        <v/>
      </c>
      <c r="AE168" s="301" t="str">
        <f t="shared" si="16"/>
        <v/>
      </c>
      <c r="AF168" s="302" t="str">
        <f t="shared" si="17"/>
        <v/>
      </c>
      <c r="AG168" s="302"/>
      <c r="AH168" s="302" t="str">
        <f t="shared" si="18"/>
        <v/>
      </c>
      <c r="AI168" s="302"/>
      <c r="AJ168" s="303" t="str">
        <f t="shared" si="19"/>
        <v/>
      </c>
    </row>
    <row r="169" spans="1:36" ht="15.75" hidden="1" customHeight="1" x14ac:dyDescent="0.15">
      <c r="A169" s="62">
        <v>19</v>
      </c>
      <c r="C169" s="300"/>
      <c r="D169" s="301"/>
      <c r="E169" s="301"/>
      <c r="F169" s="301"/>
      <c r="G169" s="301"/>
      <c r="H169" s="302"/>
      <c r="I169" s="302"/>
      <c r="J169" s="303"/>
      <c r="L169" s="62" t="str">
        <f t="shared" si="11"/>
        <v/>
      </c>
      <c r="N169" s="312" t="str">
        <f>IF(L169&lt;&gt;"",INDEX(団員,MATCH($C169,'NO 2'!$B$7:$B$56,0),13),"")</f>
        <v/>
      </c>
      <c r="O169" s="313" t="str">
        <f t="shared" si="10"/>
        <v/>
      </c>
      <c r="P169" s="301" t="str">
        <f>IF(L169&lt;&gt;"",INDEX(団員,MATCH($C169,'NO 2'!$B$7:$B$56,0),5),"")</f>
        <v/>
      </c>
      <c r="Q169" s="301" t="str">
        <f>IF(L169&lt;&gt;"",INDEX(団員,MATCH($C169,'NO 2'!$B$7:$B$56,0),6),"")</f>
        <v/>
      </c>
      <c r="R169" s="314" t="str">
        <f>IF(L169&lt;&gt;"",INDEX(団員,MATCH($C169,'NO 2'!$B$7:$B$56,0),7),"")</f>
        <v/>
      </c>
      <c r="S169" s="314" t="str">
        <f>IF(L169&lt;&gt;"",INDEX(団員,MATCH($C169,'NO 2'!$B$7:$B$56,0),8),"")</f>
        <v/>
      </c>
      <c r="T169" s="315" t="str">
        <f>IF(L169&lt;&gt;"",INDEX(団員,MATCH($C169,'NO 2'!$B$7:$B$56,0),11),"")</f>
        <v/>
      </c>
      <c r="AA169" s="300" t="str">
        <f t="shared" si="12"/>
        <v>Ｄ19</v>
      </c>
      <c r="AB169" s="301" t="str">
        <f t="shared" si="13"/>
        <v/>
      </c>
      <c r="AC169" s="301" t="str">
        <f t="shared" si="14"/>
        <v/>
      </c>
      <c r="AD169" s="301" t="str">
        <f t="shared" si="15"/>
        <v/>
      </c>
      <c r="AE169" s="301" t="str">
        <f t="shared" si="16"/>
        <v/>
      </c>
      <c r="AF169" s="302" t="str">
        <f t="shared" si="17"/>
        <v/>
      </c>
      <c r="AG169" s="302"/>
      <c r="AH169" s="302" t="str">
        <f t="shared" si="18"/>
        <v/>
      </c>
      <c r="AI169" s="302"/>
      <c r="AJ169" s="303" t="str">
        <f t="shared" si="19"/>
        <v/>
      </c>
    </row>
    <row r="170" spans="1:36" ht="21.75" hidden="1" customHeight="1" x14ac:dyDescent="0.15">
      <c r="A170" s="62">
        <v>20</v>
      </c>
      <c r="C170" s="304"/>
      <c r="D170" s="305"/>
      <c r="E170" s="389"/>
      <c r="F170" s="305"/>
      <c r="G170" s="305"/>
      <c r="H170" s="306"/>
      <c r="I170" s="306"/>
      <c r="J170" s="307"/>
      <c r="L170" s="62" t="str">
        <f t="shared" si="11"/>
        <v/>
      </c>
      <c r="N170" s="316" t="str">
        <f>IF(L170&lt;&gt;"",INDEX(団員,MATCH($C170,'NO 2'!$B$7:$B$56,0),13),"")</f>
        <v/>
      </c>
      <c r="O170" s="317" t="str">
        <f t="shared" si="10"/>
        <v/>
      </c>
      <c r="P170" s="305" t="str">
        <f>IF(L170&lt;&gt;"",INDEX(団員,MATCH($C170,'NO 2'!$B$7:$B$56,0),5),"")</f>
        <v/>
      </c>
      <c r="Q170" s="305" t="str">
        <f>IF(L170&lt;&gt;"",INDEX(団員,MATCH($C170,'NO 2'!$B$7:$B$56,0),6),"")</f>
        <v/>
      </c>
      <c r="R170" s="318" t="str">
        <f>IF(L170&lt;&gt;"",INDEX(団員,MATCH($C170,'NO 2'!$B$7:$B$56,0),7),"")</f>
        <v/>
      </c>
      <c r="S170" s="318" t="str">
        <f>IF(L170&lt;&gt;"",INDEX(団員,MATCH($C170,'NO 2'!$B$7:$B$56,0),8),"")</f>
        <v/>
      </c>
      <c r="T170" s="319" t="str">
        <f>IF(L170&lt;&gt;"",INDEX(団員,MATCH($C170,'NO 2'!$B$7:$B$56,0),11),"")</f>
        <v/>
      </c>
      <c r="AA170" s="304" t="str">
        <f t="shared" si="12"/>
        <v>Ｄ20</v>
      </c>
      <c r="AB170" s="305" t="str">
        <f t="shared" si="13"/>
        <v/>
      </c>
      <c r="AC170" s="305" t="str">
        <f t="shared" si="14"/>
        <v/>
      </c>
      <c r="AD170" s="305" t="str">
        <f t="shared" si="15"/>
        <v/>
      </c>
      <c r="AE170" s="305" t="str">
        <f t="shared" si="16"/>
        <v/>
      </c>
      <c r="AF170" s="306" t="str">
        <f t="shared" si="17"/>
        <v/>
      </c>
      <c r="AG170" s="306"/>
      <c r="AH170" s="306" t="str">
        <f t="shared" si="18"/>
        <v/>
      </c>
      <c r="AI170" s="306"/>
      <c r="AJ170" s="307" t="str">
        <f t="shared" si="19"/>
        <v/>
      </c>
    </row>
    <row r="171" spans="1:36" ht="21.75" hidden="1" customHeight="1" x14ac:dyDescent="0.15">
      <c r="H171"/>
      <c r="I171"/>
      <c r="J171"/>
      <c r="K171"/>
      <c r="L171" s="62">
        <f>IF(OR(C171="",D171="",E171="",J171=""),1,0)</f>
        <v>1</v>
      </c>
      <c r="M171"/>
      <c r="N171" s="316"/>
      <c r="O171"/>
      <c r="P171"/>
      <c r="Q171"/>
      <c r="R171"/>
      <c r="S171"/>
      <c r="T171"/>
      <c r="U171"/>
    </row>
    <row r="172" spans="1:36" ht="21" hidden="1" customHeight="1" x14ac:dyDescent="0.15">
      <c r="H172"/>
      <c r="I172"/>
      <c r="J172"/>
      <c r="K172"/>
      <c r="L172" s="62">
        <f t="shared" ref="L172:L200" si="20">IF(OR(C172="",D172="",E172="",J172=""),1,0)</f>
        <v>1</v>
      </c>
      <c r="M172"/>
      <c r="N172"/>
      <c r="O172"/>
      <c r="P172"/>
      <c r="Q172"/>
      <c r="R172"/>
      <c r="S172"/>
      <c r="T172"/>
      <c r="U172"/>
    </row>
    <row r="173" spans="1:36" ht="24" hidden="1" customHeight="1" x14ac:dyDescent="0.15">
      <c r="H173"/>
      <c r="I173"/>
      <c r="J173"/>
      <c r="K173"/>
      <c r="L173" s="62">
        <f t="shared" si="20"/>
        <v>1</v>
      </c>
      <c r="M173"/>
      <c r="N173"/>
      <c r="O173"/>
      <c r="P173"/>
      <c r="Q173"/>
      <c r="R173"/>
      <c r="S173"/>
      <c r="T173"/>
      <c r="U173"/>
    </row>
    <row r="174" spans="1:36" ht="17.25" hidden="1" customHeight="1" x14ac:dyDescent="0.15">
      <c r="H174"/>
      <c r="I174"/>
      <c r="J174"/>
      <c r="K174"/>
      <c r="L174" s="62">
        <f t="shared" si="20"/>
        <v>1</v>
      </c>
      <c r="M174"/>
      <c r="N174"/>
      <c r="O174"/>
      <c r="P174"/>
      <c r="Q174"/>
      <c r="R174"/>
      <c r="S174"/>
      <c r="T174"/>
      <c r="U174"/>
    </row>
    <row r="175" spans="1:36" ht="18" hidden="1" customHeight="1" x14ac:dyDescent="0.15">
      <c r="H175"/>
      <c r="I175"/>
      <c r="J175"/>
      <c r="K175"/>
      <c r="L175" s="62">
        <f t="shared" si="20"/>
        <v>1</v>
      </c>
      <c r="M175"/>
      <c r="N175"/>
      <c r="O175"/>
      <c r="P175"/>
      <c r="Q175"/>
      <c r="R175"/>
      <c r="S175"/>
      <c r="T175"/>
      <c r="U175"/>
    </row>
    <row r="176" spans="1:36" ht="20.25" hidden="1" customHeight="1" x14ac:dyDescent="0.15">
      <c r="H176"/>
      <c r="I176"/>
      <c r="J176"/>
      <c r="K176"/>
      <c r="L176" s="62">
        <f t="shared" si="20"/>
        <v>1</v>
      </c>
      <c r="M176"/>
      <c r="N176"/>
      <c r="O176"/>
      <c r="P176"/>
      <c r="Q176"/>
      <c r="R176"/>
      <c r="S176"/>
      <c r="T176"/>
      <c r="U176"/>
    </row>
    <row r="177" spans="8:21" ht="17.25" hidden="1" customHeight="1" x14ac:dyDescent="0.15">
      <c r="H177"/>
      <c r="I177"/>
      <c r="J177"/>
      <c r="K177"/>
      <c r="L177" s="62">
        <f t="shared" si="20"/>
        <v>1</v>
      </c>
      <c r="M177"/>
      <c r="N177"/>
      <c r="O177"/>
      <c r="P177"/>
      <c r="Q177"/>
      <c r="R177"/>
      <c r="S177"/>
      <c r="T177"/>
      <c r="U177"/>
    </row>
    <row r="178" spans="8:21" ht="20.25" hidden="1" customHeight="1" x14ac:dyDescent="0.15">
      <c r="H178"/>
      <c r="I178"/>
      <c r="J178"/>
      <c r="K178"/>
      <c r="L178" s="62">
        <f t="shared" si="20"/>
        <v>1</v>
      </c>
      <c r="M178"/>
      <c r="N178"/>
      <c r="O178"/>
      <c r="P178"/>
      <c r="Q178"/>
      <c r="R178"/>
      <c r="S178"/>
      <c r="T178"/>
      <c r="U178"/>
    </row>
    <row r="179" spans="8:21" ht="18" hidden="1" customHeight="1" x14ac:dyDescent="0.15">
      <c r="H179"/>
      <c r="I179"/>
      <c r="J179"/>
      <c r="K179"/>
      <c r="L179" s="62">
        <f t="shared" si="20"/>
        <v>1</v>
      </c>
      <c r="M179"/>
      <c r="N179"/>
      <c r="O179"/>
      <c r="P179"/>
      <c r="Q179"/>
      <c r="R179"/>
      <c r="S179"/>
      <c r="T179"/>
      <c r="U179"/>
    </row>
    <row r="180" spans="8:21" ht="20.25" hidden="1" customHeight="1" x14ac:dyDescent="0.15">
      <c r="H180"/>
      <c r="I180"/>
      <c r="J180"/>
      <c r="K180"/>
      <c r="L180" s="62">
        <f t="shared" si="20"/>
        <v>1</v>
      </c>
      <c r="M180"/>
      <c r="N180"/>
      <c r="O180"/>
      <c r="P180"/>
      <c r="Q180"/>
      <c r="R180"/>
      <c r="S180"/>
      <c r="T180"/>
      <c r="U180"/>
    </row>
    <row r="181" spans="8:21" ht="19.5" hidden="1" customHeight="1" x14ac:dyDescent="0.15">
      <c r="H181"/>
      <c r="I181"/>
      <c r="J181"/>
      <c r="K181"/>
      <c r="L181" s="62">
        <f t="shared" si="20"/>
        <v>1</v>
      </c>
      <c r="M181"/>
      <c r="N181"/>
      <c r="O181"/>
      <c r="P181"/>
      <c r="Q181"/>
      <c r="R181"/>
      <c r="S181"/>
      <c r="T181"/>
      <c r="U181"/>
    </row>
    <row r="182" spans="8:21" ht="18.75" hidden="1" customHeight="1" x14ac:dyDescent="0.15">
      <c r="H182"/>
      <c r="I182"/>
      <c r="J182"/>
      <c r="K182"/>
      <c r="L182" s="62">
        <f t="shared" si="20"/>
        <v>1</v>
      </c>
      <c r="M182"/>
      <c r="N182"/>
      <c r="O182"/>
      <c r="P182"/>
      <c r="Q182"/>
      <c r="R182"/>
      <c r="S182"/>
      <c r="T182"/>
      <c r="U182"/>
    </row>
    <row r="183" spans="8:21" ht="15.75" hidden="1" customHeight="1" x14ac:dyDescent="0.15">
      <c r="H183"/>
      <c r="I183"/>
      <c r="J183"/>
      <c r="K183"/>
      <c r="L183" s="62">
        <f t="shared" si="20"/>
        <v>1</v>
      </c>
      <c r="M183"/>
      <c r="N183"/>
      <c r="O183"/>
      <c r="P183"/>
      <c r="Q183"/>
      <c r="R183"/>
      <c r="S183"/>
      <c r="T183"/>
      <c r="U183"/>
    </row>
    <row r="184" spans="8:21" ht="17.25" hidden="1" customHeight="1" x14ac:dyDescent="0.15">
      <c r="H184"/>
      <c r="I184"/>
      <c r="J184"/>
      <c r="K184"/>
      <c r="L184" s="62">
        <f t="shared" si="20"/>
        <v>1</v>
      </c>
      <c r="M184"/>
      <c r="N184"/>
      <c r="O184"/>
      <c r="P184"/>
      <c r="Q184"/>
      <c r="R184"/>
      <c r="S184"/>
      <c r="T184"/>
      <c r="U184"/>
    </row>
    <row r="185" spans="8:21" ht="18.75" hidden="1" customHeight="1" x14ac:dyDescent="0.15">
      <c r="H185"/>
      <c r="I185"/>
      <c r="J185"/>
      <c r="K185"/>
      <c r="L185" s="62">
        <f t="shared" si="20"/>
        <v>1</v>
      </c>
      <c r="M185"/>
      <c r="N185"/>
      <c r="O185"/>
      <c r="P185"/>
      <c r="Q185"/>
      <c r="R185"/>
      <c r="S185"/>
      <c r="T185"/>
      <c r="U185"/>
    </row>
    <row r="186" spans="8:21" ht="18" hidden="1" customHeight="1" x14ac:dyDescent="0.15">
      <c r="H186"/>
      <c r="I186"/>
      <c r="J186"/>
      <c r="K186"/>
      <c r="L186" s="62">
        <f t="shared" si="20"/>
        <v>1</v>
      </c>
      <c r="M186"/>
      <c r="N186"/>
      <c r="O186"/>
      <c r="P186"/>
      <c r="Q186"/>
      <c r="R186"/>
      <c r="S186"/>
      <c r="T186"/>
      <c r="U186"/>
    </row>
    <row r="187" spans="8:21" ht="17.25" hidden="1" customHeight="1" x14ac:dyDescent="0.15">
      <c r="H187"/>
      <c r="I187"/>
      <c r="J187"/>
      <c r="K187"/>
      <c r="L187" s="62">
        <f t="shared" si="20"/>
        <v>1</v>
      </c>
      <c r="M187"/>
      <c r="N187"/>
      <c r="O187"/>
      <c r="P187"/>
      <c r="Q187"/>
      <c r="R187"/>
      <c r="S187"/>
      <c r="T187"/>
      <c r="U187"/>
    </row>
    <row r="188" spans="8:21" ht="18.75" hidden="1" customHeight="1" x14ac:dyDescent="0.15">
      <c r="H188"/>
      <c r="I188"/>
      <c r="J188"/>
      <c r="K188"/>
      <c r="L188" s="62">
        <f t="shared" si="20"/>
        <v>1</v>
      </c>
      <c r="M188"/>
      <c r="N188"/>
      <c r="O188"/>
      <c r="P188"/>
      <c r="Q188"/>
      <c r="R188"/>
      <c r="S188"/>
      <c r="T188"/>
      <c r="U188"/>
    </row>
    <row r="189" spans="8:21" ht="15" hidden="1" customHeight="1" x14ac:dyDescent="0.15">
      <c r="H189"/>
      <c r="I189"/>
      <c r="J189"/>
      <c r="K189"/>
      <c r="L189" s="62">
        <f t="shared" si="20"/>
        <v>1</v>
      </c>
      <c r="M189"/>
      <c r="N189"/>
      <c r="O189"/>
      <c r="P189"/>
      <c r="Q189"/>
      <c r="R189"/>
      <c r="S189"/>
      <c r="T189"/>
      <c r="U189"/>
    </row>
    <row r="190" spans="8:21" ht="20.25" hidden="1" customHeight="1" x14ac:dyDescent="0.15">
      <c r="H190"/>
      <c r="I190"/>
      <c r="J190"/>
      <c r="K190"/>
      <c r="L190" s="62">
        <f t="shared" si="20"/>
        <v>1</v>
      </c>
      <c r="M190"/>
      <c r="N190"/>
      <c r="O190"/>
      <c r="P190"/>
      <c r="Q190"/>
      <c r="R190"/>
      <c r="S190"/>
      <c r="T190"/>
      <c r="U190"/>
    </row>
    <row r="191" spans="8:21" ht="18" hidden="1" customHeight="1" x14ac:dyDescent="0.15">
      <c r="H191"/>
      <c r="I191"/>
      <c r="J191"/>
      <c r="K191"/>
      <c r="L191" s="62">
        <f t="shared" si="20"/>
        <v>1</v>
      </c>
      <c r="M191"/>
      <c r="N191"/>
      <c r="O191"/>
      <c r="P191"/>
      <c r="Q191"/>
      <c r="R191"/>
      <c r="S191"/>
      <c r="T191"/>
      <c r="U191"/>
    </row>
    <row r="192" spans="8:21" ht="17.25" hidden="1" customHeight="1" x14ac:dyDescent="0.15">
      <c r="H192"/>
      <c r="I192"/>
      <c r="J192"/>
      <c r="K192"/>
      <c r="L192" s="62">
        <f t="shared" si="20"/>
        <v>1</v>
      </c>
      <c r="M192"/>
      <c r="N192"/>
      <c r="O192"/>
      <c r="P192"/>
      <c r="Q192"/>
      <c r="R192"/>
      <c r="S192"/>
      <c r="T192"/>
      <c r="U192"/>
    </row>
    <row r="193" spans="8:21" ht="18" hidden="1" customHeight="1" x14ac:dyDescent="0.15">
      <c r="H193"/>
      <c r="I193"/>
      <c r="J193"/>
      <c r="K193"/>
      <c r="L193" s="62">
        <f t="shared" si="20"/>
        <v>1</v>
      </c>
      <c r="M193"/>
      <c r="N193"/>
      <c r="O193"/>
      <c r="P193"/>
      <c r="Q193"/>
      <c r="R193"/>
      <c r="S193"/>
      <c r="T193"/>
      <c r="U193"/>
    </row>
    <row r="194" spans="8:21" ht="18.75" hidden="1" customHeight="1" x14ac:dyDescent="0.15">
      <c r="H194"/>
      <c r="I194"/>
      <c r="J194"/>
      <c r="K194"/>
      <c r="L194" s="62">
        <f t="shared" si="20"/>
        <v>1</v>
      </c>
      <c r="M194"/>
      <c r="N194"/>
      <c r="O194"/>
      <c r="P194"/>
      <c r="Q194"/>
      <c r="R194"/>
      <c r="S194"/>
      <c r="T194"/>
      <c r="U194"/>
    </row>
    <row r="195" spans="8:21" ht="17.25" hidden="1" customHeight="1" x14ac:dyDescent="0.15">
      <c r="H195"/>
      <c r="I195"/>
      <c r="J195"/>
      <c r="K195"/>
      <c r="L195" s="62">
        <f t="shared" si="20"/>
        <v>1</v>
      </c>
      <c r="M195"/>
      <c r="N195"/>
      <c r="O195"/>
      <c r="P195"/>
      <c r="Q195"/>
      <c r="R195"/>
      <c r="S195"/>
      <c r="T195"/>
      <c r="U195"/>
    </row>
    <row r="196" spans="8:21" ht="14.25" hidden="1" customHeight="1" x14ac:dyDescent="0.15">
      <c r="H196"/>
      <c r="I196"/>
      <c r="J196"/>
      <c r="K196"/>
      <c r="L196" s="62">
        <f t="shared" si="20"/>
        <v>1</v>
      </c>
      <c r="M196"/>
      <c r="N196"/>
      <c r="O196"/>
      <c r="P196"/>
      <c r="Q196"/>
      <c r="R196"/>
      <c r="S196"/>
      <c r="T196"/>
      <c r="U196"/>
    </row>
    <row r="197" spans="8:21" ht="18.75" hidden="1" customHeight="1" x14ac:dyDescent="0.15">
      <c r="H197"/>
      <c r="I197"/>
      <c r="J197"/>
      <c r="K197"/>
      <c r="L197" s="62">
        <f t="shared" si="20"/>
        <v>1</v>
      </c>
      <c r="M197"/>
      <c r="N197"/>
      <c r="O197"/>
      <c r="P197"/>
      <c r="Q197"/>
      <c r="R197"/>
      <c r="S197"/>
      <c r="T197"/>
      <c r="U197"/>
    </row>
    <row r="198" spans="8:21" ht="20.25" hidden="1" customHeight="1" x14ac:dyDescent="0.15">
      <c r="H198"/>
      <c r="I198"/>
      <c r="J198"/>
      <c r="K198"/>
      <c r="L198" s="62">
        <f t="shared" si="20"/>
        <v>1</v>
      </c>
      <c r="M198"/>
      <c r="N198"/>
      <c r="O198"/>
      <c r="P198"/>
      <c r="Q198"/>
      <c r="R198"/>
      <c r="S198"/>
      <c r="T198"/>
      <c r="U198"/>
    </row>
    <row r="199" spans="8:21" ht="21" hidden="1" customHeight="1" x14ac:dyDescent="0.15">
      <c r="H199"/>
      <c r="I199"/>
      <c r="J199"/>
      <c r="K199"/>
      <c r="L199" s="62">
        <f t="shared" si="20"/>
        <v>1</v>
      </c>
      <c r="M199"/>
      <c r="N199"/>
      <c r="O199"/>
      <c r="P199"/>
      <c r="Q199"/>
      <c r="R199"/>
      <c r="S199"/>
      <c r="T199"/>
      <c r="U199"/>
    </row>
    <row r="200" spans="8:21" ht="15" hidden="1" customHeight="1" x14ac:dyDescent="0.15">
      <c r="H200"/>
      <c r="I200"/>
      <c r="J200"/>
      <c r="K200"/>
      <c r="L200" s="62">
        <f t="shared" si="20"/>
        <v>1</v>
      </c>
      <c r="M200"/>
      <c r="N200"/>
      <c r="O200"/>
      <c r="P200"/>
      <c r="Q200"/>
      <c r="R200"/>
      <c r="S200"/>
      <c r="T200"/>
      <c r="U200"/>
    </row>
    <row r="201" spans="8:21" ht="18" hidden="1" customHeight="1" x14ac:dyDescent="0.15">
      <c r="I201"/>
      <c r="J201"/>
      <c r="K201"/>
      <c r="L201"/>
      <c r="M201"/>
      <c r="N201"/>
      <c r="O201"/>
      <c r="P201"/>
      <c r="Q201"/>
      <c r="R201"/>
      <c r="S201"/>
      <c r="T201"/>
      <c r="U201"/>
    </row>
    <row r="202" spans="8:21" ht="18" customHeight="1" x14ac:dyDescent="0.15">
      <c r="I202"/>
      <c r="J202"/>
      <c r="K202"/>
      <c r="L202"/>
      <c r="M202"/>
      <c r="N202"/>
      <c r="O202"/>
      <c r="P202"/>
      <c r="Q202"/>
      <c r="R202"/>
      <c r="S202"/>
      <c r="T202"/>
      <c r="U202"/>
    </row>
  </sheetData>
  <sheetProtection sheet="1" objects="1" scenarios="1" selectLockedCells="1"/>
  <sortState xmlns:xlrd2="http://schemas.microsoft.com/office/spreadsheetml/2017/richdata2" ref="B6:J55">
    <sortCondition ref="J6"/>
    <sortCondition ref="B6"/>
  </sortState>
  <mergeCells count="4">
    <mergeCell ref="O6:P6"/>
    <mergeCell ref="O5:P5"/>
    <mergeCell ref="M5:N5"/>
    <mergeCell ref="O4:P4"/>
  </mergeCells>
  <phoneticPr fontId="2"/>
  <conditionalFormatting sqref="C61:J61">
    <cfRule type="expression" dxfId="8" priority="1" stopIfTrue="1">
      <formula>AND($E61&lt;&gt;"",$F61&lt;&gt;"",$G61&lt;&gt;"",$H61="済",$J61="登")</formula>
    </cfRule>
    <cfRule type="expression" dxfId="7" priority="2" stopIfTrue="1">
      <formula>AND($E61&lt;&gt;"",$F61&lt;&gt;"",$G61&lt;&gt;"",$H61="済",$J61="")</formula>
    </cfRule>
    <cfRule type="expression" dxfId="6" priority="3" stopIfTrue="1">
      <formula>AND($E61&lt;&gt;"",$D61&lt;&gt;"",$G61&lt;&gt;"",$J61="プ")</formula>
    </cfRule>
  </conditionalFormatting>
  <conditionalFormatting sqref="C6:D55 E8:E55 E6 F6:J55">
    <cfRule type="expression" dxfId="5" priority="4" stopIfTrue="1">
      <formula>AND($E6&lt;&gt;"",$F6&lt;&gt;"",$G6&lt;&gt;"",$H6="済",$J6="登")</formula>
    </cfRule>
    <cfRule type="expression" dxfId="4" priority="5" stopIfTrue="1">
      <formula>AND($E6&lt;&gt;"",$D6&lt;&gt;"",$G6&lt;&gt;"",$J6="プ")</formula>
    </cfRule>
  </conditionalFormatting>
  <conditionalFormatting sqref="E7">
    <cfRule type="expression" dxfId="3" priority="6" stopIfTrue="1">
      <formula>AND($E7&lt;&gt;"",$F7&lt;&gt;"",$G7&lt;&gt;"",$H7="済",$J7="登")</formula>
    </cfRule>
    <cfRule type="expression" dxfId="2" priority="7" stopIfTrue="1">
      <formula>AND($E7&lt;&gt;"",$D7&lt;&gt;"",$G7&lt;&gt;"",$J7="プ")</formula>
    </cfRule>
  </conditionalFormatting>
  <dataValidations count="5">
    <dataValidation imeMode="off" allowBlank="1" showInputMessage="1" showErrorMessage="1" sqref="O5:P5" xr:uid="{00000000-0002-0000-0600-000000000000}"/>
    <dataValidation type="list" imeMode="hiragana" allowBlank="1" showInputMessage="1" showErrorMessage="1" sqref="O6:P6" xr:uid="{00000000-0002-0000-0600-000001000000}">
      <formula1>$AA$2:$AA$5</formula1>
    </dataValidation>
    <dataValidation type="list" allowBlank="1" showInputMessage="1" showErrorMessage="1" sqref="J61" xr:uid="{00000000-0002-0000-0600-000002000000}">
      <formula1>$AD$3:$AD$4</formula1>
    </dataValidation>
    <dataValidation imeMode="hiragana" allowBlank="1" showInputMessage="1" showErrorMessage="1" sqref="F7:F55" xr:uid="{00000000-0002-0000-0600-000003000000}"/>
    <dataValidation type="list" imeMode="hiragana" allowBlank="1" showInputMessage="1" showErrorMessage="1" sqref="J6:J55" xr:uid="{00000000-0002-0000-0600-000004000000}">
      <formula1>$AD$3:$AD$4</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AI44"/>
  <sheetViews>
    <sheetView showGridLines="0" zoomScale="90" zoomScaleNormal="90" workbookViewId="0">
      <selection activeCell="Y9" sqref="Y9:AA9"/>
    </sheetView>
  </sheetViews>
  <sheetFormatPr defaultRowHeight="13.5" x14ac:dyDescent="0.15"/>
  <cols>
    <col min="1" max="1" width="0.375" customWidth="1"/>
    <col min="2" max="2" width="2.5" customWidth="1"/>
    <col min="3" max="3" width="1.875" customWidth="1"/>
    <col min="4" max="4" width="4.375" customWidth="1"/>
    <col min="5" max="5" width="4.5" customWidth="1"/>
    <col min="6" max="6" width="1.25" customWidth="1"/>
    <col min="7" max="7" width="1" customWidth="1"/>
    <col min="8" max="8" width="1.125" customWidth="1"/>
    <col min="9" max="9" width="3.875" customWidth="1"/>
    <col min="10" max="10" width="3" customWidth="1"/>
    <col min="11" max="11" width="3.5" customWidth="1"/>
    <col min="12" max="12" width="1.5" customWidth="1"/>
    <col min="13" max="13" width="1.25" customWidth="1"/>
    <col min="14" max="14" width="3" customWidth="1"/>
    <col min="15" max="15" width="1" customWidth="1"/>
    <col min="16" max="17" width="4.375" customWidth="1"/>
    <col min="18" max="18" width="2.5" customWidth="1"/>
    <col min="19" max="19" width="12.5" customWidth="1"/>
    <col min="20" max="20" width="10.75" customWidth="1"/>
    <col min="21" max="21" width="3.625" customWidth="1"/>
    <col min="22" max="22" width="5.625" customWidth="1"/>
    <col min="23" max="23" width="6.375" customWidth="1"/>
    <col min="35" max="35" width="6.625" customWidth="1"/>
    <col min="36" max="36" width="13.375" customWidth="1"/>
    <col min="37" max="37" width="7.875" customWidth="1"/>
    <col min="38" max="38" width="7.125" customWidth="1"/>
    <col min="39" max="39" width="5.125" customWidth="1"/>
    <col min="40" max="40" width="10.375" customWidth="1"/>
    <col min="41" max="41" width="5.125" customWidth="1"/>
    <col min="48" max="48" width="6.25" customWidth="1"/>
  </cols>
  <sheetData>
    <row r="1" spans="2:27" ht="22.5" customHeight="1" x14ac:dyDescent="0.15">
      <c r="B1" s="131"/>
      <c r="I1" s="719" t="str">
        <f>IF(市大会作成!M7="","",市大会作成!M7)</f>
        <v/>
      </c>
      <c r="J1" s="719"/>
      <c r="K1" s="719"/>
      <c r="L1" s="719"/>
      <c r="M1" s="719"/>
      <c r="N1" s="719"/>
      <c r="O1" s="719"/>
      <c r="P1" s="719"/>
      <c r="Q1" s="719"/>
      <c r="R1" s="719"/>
      <c r="S1" s="719"/>
      <c r="T1" s="719"/>
      <c r="U1" s="258"/>
      <c r="V1" s="258"/>
      <c r="W1" s="258"/>
    </row>
    <row r="2" spans="2:27" ht="30" customHeight="1" thickBot="1" x14ac:dyDescent="0.2">
      <c r="B2" s="727" t="s">
        <v>130</v>
      </c>
      <c r="C2" s="727"/>
      <c r="D2" s="727"/>
      <c r="E2" s="727"/>
      <c r="F2" s="727"/>
      <c r="G2" s="727"/>
      <c r="H2" s="727"/>
      <c r="I2" s="727"/>
      <c r="J2" s="727"/>
      <c r="K2" s="727"/>
      <c r="L2" s="727"/>
      <c r="M2" s="727"/>
      <c r="N2" s="727"/>
      <c r="O2" s="727"/>
      <c r="P2" s="727"/>
      <c r="Q2" s="727"/>
      <c r="R2" s="727"/>
      <c r="S2" s="727"/>
      <c r="T2" s="727"/>
      <c r="U2" s="727"/>
      <c r="V2" s="727"/>
      <c r="W2" s="727"/>
    </row>
    <row r="3" spans="2:27" ht="15.75" customHeight="1" thickBot="1" x14ac:dyDescent="0.2">
      <c r="B3" s="735" t="s">
        <v>131</v>
      </c>
      <c r="C3" s="736"/>
      <c r="D3" s="736"/>
      <c r="E3" s="736"/>
      <c r="F3" s="736"/>
      <c r="G3" s="736"/>
      <c r="H3" s="736"/>
      <c r="I3" s="736"/>
      <c r="J3" s="736"/>
      <c r="K3" s="736"/>
      <c r="L3" s="737"/>
      <c r="M3" s="729" t="s">
        <v>132</v>
      </c>
      <c r="N3" s="730"/>
      <c r="O3" s="730"/>
      <c r="P3" s="730"/>
      <c r="Q3" s="731"/>
      <c r="R3" s="728" t="s">
        <v>133</v>
      </c>
      <c r="S3" s="728"/>
      <c r="T3" s="728"/>
      <c r="U3" s="728"/>
      <c r="V3" s="728"/>
      <c r="W3" s="728"/>
      <c r="Y3" s="720" t="s">
        <v>67</v>
      </c>
      <c r="Z3" s="721"/>
      <c r="AA3" s="722"/>
    </row>
    <row r="4" spans="2:27" ht="21" customHeight="1" x14ac:dyDescent="0.15">
      <c r="B4" s="738" t="str">
        <f>IF('NO 1'!D4="",""," "&amp;'NO 1'!D4)</f>
        <v/>
      </c>
      <c r="C4" s="739"/>
      <c r="D4" s="739"/>
      <c r="E4" s="739"/>
      <c r="F4" s="739"/>
      <c r="G4" s="739"/>
      <c r="H4" s="739"/>
      <c r="I4" s="739"/>
      <c r="J4" s="739"/>
      <c r="K4" s="739"/>
      <c r="L4" s="740"/>
      <c r="M4" s="732" t="str">
        <f>IF(OR('NO 1'!D9="",'NO 1'!E9=""),"",'NO 1'!D9&amp;" "&amp;'NO 1'!E9)</f>
        <v/>
      </c>
      <c r="N4" s="733"/>
      <c r="O4" s="733"/>
      <c r="P4" s="733"/>
      <c r="Q4" s="734"/>
      <c r="R4" s="132" t="s">
        <v>68</v>
      </c>
      <c r="S4" s="723" t="str">
        <f>IF('NO 1'!G11="","",'NO 1'!G11)</f>
        <v/>
      </c>
      <c r="T4" s="724"/>
      <c r="U4" s="724"/>
      <c r="V4" s="724"/>
      <c r="W4" s="725"/>
      <c r="Y4" s="726" t="s">
        <v>134</v>
      </c>
      <c r="Z4" s="726"/>
      <c r="AA4" s="726"/>
    </row>
    <row r="5" spans="2:27" ht="12" customHeight="1" x14ac:dyDescent="0.15">
      <c r="B5" s="779" t="s">
        <v>135</v>
      </c>
      <c r="C5" s="780"/>
      <c r="D5" s="780"/>
      <c r="E5" s="780"/>
      <c r="F5" s="781"/>
      <c r="G5" s="789" t="s">
        <v>136</v>
      </c>
      <c r="H5" s="789"/>
      <c r="I5" s="789"/>
      <c r="J5" s="789"/>
      <c r="K5" s="789"/>
      <c r="L5" s="789"/>
      <c r="M5" s="788" t="s">
        <v>137</v>
      </c>
      <c r="N5" s="788"/>
      <c r="O5" s="788"/>
      <c r="P5" s="788"/>
      <c r="Q5" s="788"/>
      <c r="R5" s="744" t="s">
        <v>69</v>
      </c>
      <c r="S5" s="752" t="str">
        <f>IF(OR('NO 1'!D11="",'NO 1'!E11=""),"",'NO 1'!D11&amp;" "&amp;'NO 1'!E11)</f>
        <v/>
      </c>
      <c r="T5" s="753"/>
      <c r="U5" s="746" t="s">
        <v>8</v>
      </c>
      <c r="V5" s="747"/>
      <c r="W5" s="748"/>
    </row>
    <row r="6" spans="2:27" ht="18" customHeight="1" x14ac:dyDescent="0.15">
      <c r="B6" s="785" t="str">
        <f>IF(OR('NO 1'!D14="",'NO 1'!E14=""),"",'NO 1'!D14&amp;" "&amp;'NO 1'!E14)</f>
        <v/>
      </c>
      <c r="C6" s="786"/>
      <c r="D6" s="786"/>
      <c r="E6" s="786"/>
      <c r="F6" s="787"/>
      <c r="G6" s="785" t="str">
        <f>IF(OR('NO 1'!D17="",'NO 1'!E17=""),"",'NO 1'!D17&amp;" "&amp;'NO 1'!E17)</f>
        <v/>
      </c>
      <c r="H6" s="786"/>
      <c r="I6" s="786"/>
      <c r="J6" s="786"/>
      <c r="K6" s="786"/>
      <c r="L6" s="787"/>
      <c r="M6" s="756" t="str">
        <f>IF(OR('NO 1'!D20="",'NO 1'!E20=""),"",'NO 1'!D20&amp;" "&amp;'NO 1'!E20)</f>
        <v/>
      </c>
      <c r="N6" s="757"/>
      <c r="O6" s="757"/>
      <c r="P6" s="757"/>
      <c r="Q6" s="758"/>
      <c r="R6" s="745"/>
      <c r="S6" s="754"/>
      <c r="T6" s="755"/>
      <c r="U6" s="749" t="str">
        <f>IF('NO 1'!G12="","",'NO 1'!G12)</f>
        <v/>
      </c>
      <c r="V6" s="750"/>
      <c r="W6" s="751"/>
      <c r="Y6" s="741" t="s">
        <v>138</v>
      </c>
      <c r="Z6" s="742"/>
      <c r="AA6" s="743"/>
    </row>
    <row r="7" spans="2:27" ht="15" customHeight="1" x14ac:dyDescent="0.15">
      <c r="B7" s="782" t="str">
        <f>IF(OR('NO 1'!H15="",'NO 1'!J15="",'NO 1'!L15="")," NO."," NO. "&amp;'NO 1'!H15&amp;"-"&amp;'NO 1'!J15&amp;"-"&amp;'NO 1'!L15)</f>
        <v xml:space="preserve"> NO.</v>
      </c>
      <c r="C7" s="783"/>
      <c r="D7" s="783"/>
      <c r="E7" s="783"/>
      <c r="F7" s="784"/>
      <c r="G7" s="782" t="str">
        <f>IF(OR('NO 1'!H18="",'NO 1'!J18="",'NO 1'!L18="")," NO."," NO. "&amp;'NO 1'!H18&amp;"-"&amp;'NO 1'!J18&amp;"-"&amp;'NO 1'!L18)</f>
        <v xml:space="preserve"> NO.</v>
      </c>
      <c r="H7" s="783"/>
      <c r="I7" s="783"/>
      <c r="J7" s="783"/>
      <c r="K7" s="783"/>
      <c r="L7" s="784"/>
      <c r="M7" s="782" t="str">
        <f>IF(OR('NO 1'!H21="",'NO 1'!J21="",'NO 1'!L21="")," NO."," NO. "&amp;'NO 1'!H21&amp;"-"&amp;'NO 1'!J21&amp;"-"&amp;'NO 1'!L21)</f>
        <v xml:space="preserve"> NO.</v>
      </c>
      <c r="N7" s="783"/>
      <c r="O7" s="783"/>
      <c r="P7" s="783"/>
      <c r="Q7" s="784"/>
      <c r="R7" s="133"/>
      <c r="S7" s="134"/>
      <c r="T7" s="134"/>
      <c r="U7" s="135"/>
      <c r="V7" s="135"/>
      <c r="W7" s="135"/>
    </row>
    <row r="8" spans="2:27" ht="9" customHeight="1" x14ac:dyDescent="0.15">
      <c r="B8" s="136"/>
      <c r="C8" s="136"/>
      <c r="D8" s="136"/>
      <c r="E8" s="136"/>
      <c r="F8" s="136"/>
      <c r="G8" s="136"/>
      <c r="H8" s="136"/>
      <c r="I8" s="136"/>
      <c r="J8" s="136"/>
      <c r="K8" s="136"/>
      <c r="L8" s="136"/>
      <c r="M8" s="136"/>
      <c r="N8" s="136"/>
      <c r="O8" s="136"/>
      <c r="P8" s="136"/>
      <c r="Q8" s="136"/>
      <c r="R8" s="136"/>
      <c r="S8" s="136"/>
      <c r="T8" s="136"/>
      <c r="U8" s="136"/>
      <c r="V8" s="136"/>
      <c r="W8" s="136"/>
    </row>
    <row r="9" spans="2:27" ht="18.75" customHeight="1" x14ac:dyDescent="0.15">
      <c r="B9" s="762" t="s">
        <v>139</v>
      </c>
      <c r="C9" s="763"/>
      <c r="D9" s="137" t="s">
        <v>53</v>
      </c>
      <c r="E9" s="735" t="s">
        <v>390</v>
      </c>
      <c r="F9" s="737"/>
      <c r="G9" s="260"/>
      <c r="H9" s="765" t="s">
        <v>140</v>
      </c>
      <c r="I9" s="765"/>
      <c r="J9" s="765"/>
      <c r="K9" s="765"/>
      <c r="L9" s="765"/>
      <c r="M9" s="765"/>
      <c r="N9" s="765"/>
      <c r="O9" s="261"/>
      <c r="P9" s="138" t="s">
        <v>41</v>
      </c>
      <c r="Q9" s="138" t="s">
        <v>99</v>
      </c>
      <c r="R9" s="728" t="s">
        <v>141</v>
      </c>
      <c r="S9" s="728"/>
      <c r="T9" s="728"/>
      <c r="U9" s="728"/>
      <c r="V9" s="764" t="s">
        <v>142</v>
      </c>
      <c r="W9" s="764"/>
      <c r="Y9" s="759" t="s">
        <v>143</v>
      </c>
      <c r="Z9" s="759"/>
      <c r="AA9" s="759"/>
    </row>
    <row r="10" spans="2:27" ht="21.75" customHeight="1" x14ac:dyDescent="0.15">
      <c r="B10" s="760">
        <v>1</v>
      </c>
      <c r="C10" s="761"/>
      <c r="D10" s="141" t="str">
        <f>IF(市大会作成!J151="登",市大会作成!G151,"")</f>
        <v/>
      </c>
      <c r="E10" s="766" t="str">
        <f>IF(市大会作成!J151="登",市大会作成!F151,"")</f>
        <v/>
      </c>
      <c r="F10" s="766"/>
      <c r="G10" s="262"/>
      <c r="H10" s="772" t="str">
        <f>IF(市大会作成!J151="登",市大会作成!E151,"")</f>
        <v/>
      </c>
      <c r="I10" s="772"/>
      <c r="J10" s="772"/>
      <c r="K10" s="772"/>
      <c r="L10" s="772"/>
      <c r="M10" s="772"/>
      <c r="N10" s="772"/>
      <c r="O10" s="139"/>
      <c r="P10" s="356" t="str">
        <f>IF(市大会作成!J151="登",市大会作成!D151,"")</f>
        <v/>
      </c>
      <c r="Q10" s="142" t="str">
        <f>IF(市大会作成!J151="登",市大会作成!P151,"")</f>
        <v/>
      </c>
      <c r="R10" s="767" t="str">
        <f>IF(H10="","",INDEX(団員,MATCH(市大会作成!C151,'NO 2'!$B$7:$B$56,0),9)&amp;INDEX(団員,MATCH(市大会作成!C151,'NO 2'!$B$7:$B$56,0),10))</f>
        <v/>
      </c>
      <c r="S10" s="768"/>
      <c r="T10" s="768"/>
      <c r="U10" s="769"/>
      <c r="V10" s="767" t="str">
        <f>IF(H10="","",INDEX(団員,MATCH(市大会作成!C151,'NO 2'!$B$7:$B$56,0),11)&amp;INDEX(団員,MATCH(市大会作成!C151,'NO 2'!$B$7:$B$56,0),12))</f>
        <v/>
      </c>
      <c r="W10" s="769"/>
      <c r="Y10" s="597" t="s">
        <v>76</v>
      </c>
      <c r="Z10" s="597"/>
      <c r="AA10" s="597"/>
    </row>
    <row r="11" spans="2:27" ht="21.75" customHeight="1" x14ac:dyDescent="0.15">
      <c r="B11" s="760">
        <v>2</v>
      </c>
      <c r="C11" s="761"/>
      <c r="D11" s="141" t="str">
        <f>IF(市大会作成!J152="登",市大会作成!G152,"")</f>
        <v/>
      </c>
      <c r="E11" s="766" t="str">
        <f>IF(市大会作成!J152="登",市大会作成!F152,"")</f>
        <v/>
      </c>
      <c r="F11" s="766"/>
      <c r="G11" s="259"/>
      <c r="H11" s="772" t="str">
        <f>IF(市大会作成!J152="登",市大会作成!E152,"")</f>
        <v/>
      </c>
      <c r="I11" s="772"/>
      <c r="J11" s="772"/>
      <c r="K11" s="772"/>
      <c r="L11" s="772"/>
      <c r="M11" s="772"/>
      <c r="N11" s="772"/>
      <c r="O11" s="139"/>
      <c r="P11" s="356" t="str">
        <f>IF(市大会作成!J152="登",市大会作成!D152,"")</f>
        <v/>
      </c>
      <c r="Q11" s="142" t="str">
        <f>IF(市大会作成!J152="登",市大会作成!P152,"")</f>
        <v/>
      </c>
      <c r="R11" s="767" t="str">
        <f>IF(H11="","",INDEX(団員,MATCH(市大会作成!C152,'NO 2'!$B$7:$B$56,0),9)&amp;INDEX(団員,MATCH(市大会作成!C152,'NO 2'!$B$7:$B$56,0),10))</f>
        <v/>
      </c>
      <c r="S11" s="768"/>
      <c r="T11" s="768"/>
      <c r="U11" s="769"/>
      <c r="V11" s="767" t="str">
        <f>IF(H11="","",INDEX(団員,MATCH(市大会作成!C152,'NO 2'!$B$7:$B$56,0),11)&amp;INDEX(団員,MATCH(市大会作成!C152,'NO 2'!$B$7:$B$56,0),12))</f>
        <v/>
      </c>
      <c r="W11" s="769"/>
      <c r="Y11" s="770" t="s">
        <v>144</v>
      </c>
      <c r="Z11" s="770"/>
      <c r="AA11" s="770"/>
    </row>
    <row r="12" spans="2:27" ht="21.75" customHeight="1" x14ac:dyDescent="0.15">
      <c r="B12" s="760">
        <v>3</v>
      </c>
      <c r="C12" s="761"/>
      <c r="D12" s="141" t="str">
        <f>IF(市大会作成!J153="登",市大会作成!G153,"")</f>
        <v/>
      </c>
      <c r="E12" s="766" t="str">
        <f>IF(市大会作成!J153="登",市大会作成!F153,"")</f>
        <v/>
      </c>
      <c r="F12" s="766"/>
      <c r="G12" s="259"/>
      <c r="H12" s="772" t="str">
        <f>IF(市大会作成!J153="登",市大会作成!E153,"")</f>
        <v/>
      </c>
      <c r="I12" s="772"/>
      <c r="J12" s="772"/>
      <c r="K12" s="772"/>
      <c r="L12" s="772"/>
      <c r="M12" s="772"/>
      <c r="N12" s="772"/>
      <c r="O12" s="139"/>
      <c r="P12" s="356" t="str">
        <f>IF(市大会作成!J153="登",市大会作成!D153,"")</f>
        <v/>
      </c>
      <c r="Q12" s="142" t="str">
        <f>IF(市大会作成!J153="登",市大会作成!P153,"")</f>
        <v/>
      </c>
      <c r="R12" s="767" t="str">
        <f>IF(H12="","",INDEX(団員,MATCH(市大会作成!C153,'NO 2'!$B$7:$B$56,0),9)&amp;INDEX(団員,MATCH(市大会作成!C153,'NO 2'!$B$7:$B$56,0),10))</f>
        <v/>
      </c>
      <c r="S12" s="768"/>
      <c r="T12" s="768"/>
      <c r="U12" s="769"/>
      <c r="V12" s="767" t="str">
        <f>IF(H12="","",INDEX(団員,MATCH(市大会作成!C153,'NO 2'!$B$7:$B$56,0),11)&amp;INDEX(団員,MATCH(市大会作成!C153,'NO 2'!$B$7:$B$56,0),12))</f>
        <v/>
      </c>
      <c r="W12" s="769"/>
      <c r="Y12" s="771" t="s">
        <v>145</v>
      </c>
      <c r="Z12" s="771"/>
      <c r="AA12" s="771"/>
    </row>
    <row r="13" spans="2:27" ht="21.75" customHeight="1" x14ac:dyDescent="0.15">
      <c r="B13" s="760">
        <v>4</v>
      </c>
      <c r="C13" s="761"/>
      <c r="D13" s="141" t="str">
        <f>IF(市大会作成!J154="登",市大会作成!G154,"")</f>
        <v/>
      </c>
      <c r="E13" s="766" t="str">
        <f>IF(市大会作成!J154="登",市大会作成!F154,"")</f>
        <v/>
      </c>
      <c r="F13" s="766"/>
      <c r="G13" s="259"/>
      <c r="H13" s="772" t="str">
        <f>IF(市大会作成!J154="登",市大会作成!E154,"")</f>
        <v/>
      </c>
      <c r="I13" s="772"/>
      <c r="J13" s="772"/>
      <c r="K13" s="772"/>
      <c r="L13" s="772"/>
      <c r="M13" s="772"/>
      <c r="N13" s="772"/>
      <c r="O13" s="139"/>
      <c r="P13" s="356" t="str">
        <f>IF(市大会作成!J154="登",市大会作成!D154,"")</f>
        <v/>
      </c>
      <c r="Q13" s="142" t="str">
        <f>IF(市大会作成!J154="登",市大会作成!P154,"")</f>
        <v/>
      </c>
      <c r="R13" s="767" t="str">
        <f>IF(H13="","",INDEX(団員,MATCH(市大会作成!C154,'NO 2'!$B$7:$B$56,0),9)&amp;INDEX(団員,MATCH(市大会作成!C154,'NO 2'!$B$7:$B$56,0),10))</f>
        <v/>
      </c>
      <c r="S13" s="768"/>
      <c r="T13" s="768"/>
      <c r="U13" s="769"/>
      <c r="V13" s="767" t="str">
        <f>IF(H13="","",INDEX(団員,MATCH(市大会作成!C154,'NO 2'!$B$7:$B$56,0),11)&amp;INDEX(団員,MATCH(市大会作成!C154,'NO 2'!$B$7:$B$56,0),12))</f>
        <v/>
      </c>
      <c r="W13" s="769"/>
      <c r="Y13" s="597" t="s">
        <v>104</v>
      </c>
      <c r="Z13" s="597"/>
      <c r="AA13" s="597"/>
    </row>
    <row r="14" spans="2:27" ht="21.75" customHeight="1" x14ac:dyDescent="0.15">
      <c r="B14" s="760">
        <v>5</v>
      </c>
      <c r="C14" s="761"/>
      <c r="D14" s="141" t="str">
        <f>IF(市大会作成!J155="登",市大会作成!G155,"")</f>
        <v/>
      </c>
      <c r="E14" s="766" t="str">
        <f>IF(市大会作成!J155="登",市大会作成!F155,"")</f>
        <v/>
      </c>
      <c r="F14" s="766"/>
      <c r="G14" s="259"/>
      <c r="H14" s="772" t="str">
        <f>IF(市大会作成!J155="登",市大会作成!E155,"")</f>
        <v/>
      </c>
      <c r="I14" s="772"/>
      <c r="J14" s="772"/>
      <c r="K14" s="772"/>
      <c r="L14" s="772"/>
      <c r="M14" s="772"/>
      <c r="N14" s="772"/>
      <c r="O14" s="139"/>
      <c r="P14" s="356" t="str">
        <f>IF(市大会作成!J155="登",市大会作成!D155,"")</f>
        <v/>
      </c>
      <c r="Q14" s="142" t="str">
        <f>IF(市大会作成!J155="登",市大会作成!P155,"")</f>
        <v/>
      </c>
      <c r="R14" s="767" t="str">
        <f>IF(H14="","",INDEX(団員,MATCH(市大会作成!C155,'NO 2'!$B$7:$B$56,0),9)&amp;INDEX(団員,MATCH(市大会作成!C155,'NO 2'!$B$7:$B$56,0),10))</f>
        <v/>
      </c>
      <c r="S14" s="768"/>
      <c r="T14" s="768"/>
      <c r="U14" s="769"/>
      <c r="V14" s="767" t="str">
        <f>IF(H14="","",INDEX(団員,MATCH(市大会作成!C155,'NO 2'!$B$7:$B$56,0),11)&amp;INDEX(団員,MATCH(市大会作成!C155,'NO 2'!$B$7:$B$56,0),12))</f>
        <v/>
      </c>
      <c r="W14" s="769"/>
      <c r="Y14" s="462" t="s">
        <v>105</v>
      </c>
      <c r="Z14" s="462"/>
      <c r="AA14" s="462"/>
    </row>
    <row r="15" spans="2:27" ht="21.75" customHeight="1" x14ac:dyDescent="0.15">
      <c r="B15" s="760">
        <v>6</v>
      </c>
      <c r="C15" s="761"/>
      <c r="D15" s="141" t="str">
        <f>IF(市大会作成!J156="登",市大会作成!G156,"")</f>
        <v/>
      </c>
      <c r="E15" s="766" t="str">
        <f>IF(市大会作成!J156="登",市大会作成!F156,"")</f>
        <v/>
      </c>
      <c r="F15" s="766"/>
      <c r="G15" s="259"/>
      <c r="H15" s="772" t="str">
        <f>IF(市大会作成!J156="登",市大会作成!E156,"")</f>
        <v/>
      </c>
      <c r="I15" s="772"/>
      <c r="J15" s="772"/>
      <c r="K15" s="772"/>
      <c r="L15" s="772"/>
      <c r="M15" s="772"/>
      <c r="N15" s="772"/>
      <c r="O15" s="139"/>
      <c r="P15" s="356" t="str">
        <f>IF(市大会作成!J156="登",市大会作成!D156,"")</f>
        <v/>
      </c>
      <c r="Q15" s="142" t="str">
        <f>IF(市大会作成!J156="登",市大会作成!P156,"")</f>
        <v/>
      </c>
      <c r="R15" s="767" t="str">
        <f>IF(H15="","",INDEX(団員,MATCH(市大会作成!C156,'NO 2'!$B$7:$B$56,0),9)&amp;INDEX(団員,MATCH(市大会作成!C156,'NO 2'!$B$7:$B$56,0),10))</f>
        <v/>
      </c>
      <c r="S15" s="768"/>
      <c r="T15" s="768"/>
      <c r="U15" s="769"/>
      <c r="V15" s="767" t="str">
        <f>IF(H15="","",INDEX(団員,MATCH(市大会作成!C156,'NO 2'!$B$7:$B$56,0),11)&amp;INDEX(団員,MATCH(市大会作成!C156,'NO 2'!$B$7:$B$56,0),12))</f>
        <v/>
      </c>
      <c r="W15" s="769"/>
      <c r="Y15" s="597" t="s">
        <v>146</v>
      </c>
      <c r="Z15" s="597"/>
      <c r="AA15" s="597"/>
    </row>
    <row r="16" spans="2:27" ht="21.75" customHeight="1" x14ac:dyDescent="0.15">
      <c r="B16" s="760">
        <v>7</v>
      </c>
      <c r="C16" s="761"/>
      <c r="D16" s="141" t="str">
        <f>IF(市大会作成!J157="登",市大会作成!G157,"")</f>
        <v/>
      </c>
      <c r="E16" s="766" t="str">
        <f>IF(市大会作成!J157="登",市大会作成!F157,"")</f>
        <v/>
      </c>
      <c r="F16" s="766"/>
      <c r="G16" s="259"/>
      <c r="H16" s="772" t="str">
        <f>IF(市大会作成!J157="登",市大会作成!E157,"")</f>
        <v/>
      </c>
      <c r="I16" s="772"/>
      <c r="J16" s="772"/>
      <c r="K16" s="772"/>
      <c r="L16" s="772"/>
      <c r="M16" s="772"/>
      <c r="N16" s="772"/>
      <c r="O16" s="139"/>
      <c r="P16" s="356" t="str">
        <f>IF(市大会作成!J157="登",市大会作成!D157,"")</f>
        <v/>
      </c>
      <c r="Q16" s="142" t="str">
        <f>IF(市大会作成!J157="登",市大会作成!P157,"")</f>
        <v/>
      </c>
      <c r="R16" s="767" t="str">
        <f>IF(H16="","",INDEX(団員,MATCH(市大会作成!C157,'NO 2'!$B$7:$B$56,0),9)&amp;INDEX(団員,MATCH(市大会作成!C157,'NO 2'!$B$7:$B$56,0),10))</f>
        <v/>
      </c>
      <c r="S16" s="768"/>
      <c r="T16" s="768"/>
      <c r="U16" s="769"/>
      <c r="V16" s="767" t="str">
        <f>IF(H16="","",INDEX(団員,MATCH(市大会作成!C157,'NO 2'!$B$7:$B$56,0),11)&amp;INDEX(団員,MATCH(市大会作成!C157,'NO 2'!$B$7:$B$56,0),12))</f>
        <v/>
      </c>
      <c r="W16" s="769"/>
      <c r="Y16" s="462" t="s">
        <v>147</v>
      </c>
      <c r="Z16" s="462"/>
      <c r="AA16" s="462"/>
    </row>
    <row r="17" spans="2:35" ht="21.75" customHeight="1" x14ac:dyDescent="0.15">
      <c r="B17" s="760">
        <v>8</v>
      </c>
      <c r="C17" s="761"/>
      <c r="D17" s="141" t="str">
        <f>IF(市大会作成!J158="登",市大会作成!G158,"")</f>
        <v/>
      </c>
      <c r="E17" s="766" t="str">
        <f>IF(市大会作成!J158="登",市大会作成!F158,"")</f>
        <v/>
      </c>
      <c r="F17" s="766"/>
      <c r="G17" s="259"/>
      <c r="H17" s="772" t="str">
        <f>IF(市大会作成!J158="登",市大会作成!E158,"")</f>
        <v/>
      </c>
      <c r="I17" s="772"/>
      <c r="J17" s="772"/>
      <c r="K17" s="772"/>
      <c r="L17" s="772"/>
      <c r="M17" s="772"/>
      <c r="N17" s="772"/>
      <c r="O17" s="139"/>
      <c r="P17" s="356" t="str">
        <f>IF(市大会作成!J158="登",市大会作成!D158,"")</f>
        <v/>
      </c>
      <c r="Q17" s="142" t="str">
        <f>IF(市大会作成!J158="登",市大会作成!P158,"")</f>
        <v/>
      </c>
      <c r="R17" s="767" t="str">
        <f>IF(H17="","",INDEX(団員,MATCH(市大会作成!C158,'NO 2'!$B$7:$B$56,0),9)&amp;INDEX(団員,MATCH(市大会作成!C158,'NO 2'!$B$7:$B$56,0),10))</f>
        <v/>
      </c>
      <c r="S17" s="768"/>
      <c r="T17" s="768"/>
      <c r="U17" s="769"/>
      <c r="V17" s="767" t="str">
        <f>IF(H17="","",INDEX(団員,MATCH(市大会作成!C158,'NO 2'!$B$7:$B$56,0),11)&amp;INDEX(団員,MATCH(市大会作成!C158,'NO 2'!$B$7:$B$56,0),12))</f>
        <v/>
      </c>
      <c r="W17" s="769"/>
    </row>
    <row r="18" spans="2:35" ht="21.75" customHeight="1" x14ac:dyDescent="0.15">
      <c r="B18" s="760">
        <v>9</v>
      </c>
      <c r="C18" s="761"/>
      <c r="D18" s="141" t="str">
        <f>IF(市大会作成!J159="登",市大会作成!G159,"")</f>
        <v/>
      </c>
      <c r="E18" s="766" t="str">
        <f>IF(市大会作成!J159="登",市大会作成!F159,"")</f>
        <v/>
      </c>
      <c r="F18" s="766"/>
      <c r="G18" s="259"/>
      <c r="H18" s="772" t="str">
        <f>IF(市大会作成!J159="登",市大会作成!E159,"")</f>
        <v/>
      </c>
      <c r="I18" s="772"/>
      <c r="J18" s="772"/>
      <c r="K18" s="772"/>
      <c r="L18" s="772"/>
      <c r="M18" s="772"/>
      <c r="N18" s="772"/>
      <c r="O18" s="139"/>
      <c r="P18" s="356" t="str">
        <f>IF(市大会作成!J159="登",市大会作成!D159,"")</f>
        <v/>
      </c>
      <c r="Q18" s="142" t="str">
        <f>IF(市大会作成!J159="登",市大会作成!P159,"")</f>
        <v/>
      </c>
      <c r="R18" s="767" t="str">
        <f>IF(H18="","",INDEX(団員,MATCH(市大会作成!C159,'NO 2'!$B$7:$B$56,0),9)&amp;INDEX(団員,MATCH(市大会作成!C159,'NO 2'!$B$7:$B$56,0),10))</f>
        <v/>
      </c>
      <c r="S18" s="768"/>
      <c r="T18" s="768"/>
      <c r="U18" s="769"/>
      <c r="V18" s="767" t="str">
        <f>IF(H18="","",INDEX(団員,MATCH(市大会作成!C159,'NO 2'!$B$7:$B$56,0),11)&amp;INDEX(団員,MATCH(市大会作成!C159,'NO 2'!$B$7:$B$56,0),12))</f>
        <v/>
      </c>
      <c r="W18" s="769"/>
    </row>
    <row r="19" spans="2:35" ht="21.75" customHeight="1" x14ac:dyDescent="0.15">
      <c r="B19" s="760">
        <v>10</v>
      </c>
      <c r="C19" s="761"/>
      <c r="D19" s="141" t="str">
        <f>IF(市大会作成!J160="登",市大会作成!G160,"")</f>
        <v/>
      </c>
      <c r="E19" s="766" t="str">
        <f>IF(市大会作成!J160="登",市大会作成!F160,"")</f>
        <v/>
      </c>
      <c r="F19" s="766"/>
      <c r="G19" s="259"/>
      <c r="H19" s="772" t="str">
        <f>IF(市大会作成!J160="登",市大会作成!E160,"")</f>
        <v/>
      </c>
      <c r="I19" s="772"/>
      <c r="J19" s="772"/>
      <c r="K19" s="772"/>
      <c r="L19" s="772"/>
      <c r="M19" s="772"/>
      <c r="N19" s="772"/>
      <c r="O19" s="139"/>
      <c r="P19" s="356" t="str">
        <f>IF(市大会作成!J160="登",市大会作成!D160,"")</f>
        <v/>
      </c>
      <c r="Q19" s="142" t="str">
        <f>IF(市大会作成!J160="登",市大会作成!P160,"")</f>
        <v/>
      </c>
      <c r="R19" s="767" t="str">
        <f>IF(H19="","",INDEX(団員,MATCH(市大会作成!C160,'NO 2'!$B$7:$B$56,0),9)&amp;INDEX(団員,MATCH(市大会作成!C160,'NO 2'!$B$7:$B$56,0),10))</f>
        <v/>
      </c>
      <c r="S19" s="768"/>
      <c r="T19" s="768"/>
      <c r="U19" s="769"/>
      <c r="V19" s="767" t="str">
        <f>IF(H19="","",INDEX(団員,MATCH(市大会作成!C160,'NO 2'!$B$7:$B$56,0),11)&amp;INDEX(団員,MATCH(市大会作成!C160,'NO 2'!$B$7:$B$56,0),12))</f>
        <v/>
      </c>
      <c r="W19" s="769"/>
      <c r="Y19" s="773" t="s">
        <v>231</v>
      </c>
      <c r="Z19" s="773"/>
      <c r="AA19" s="773"/>
      <c r="AB19" s="773"/>
    </row>
    <row r="20" spans="2:35" ht="21.75" customHeight="1" x14ac:dyDescent="0.15">
      <c r="B20" s="760">
        <v>11</v>
      </c>
      <c r="C20" s="761"/>
      <c r="D20" s="141" t="str">
        <f>IF(市大会作成!J161="登",市大会作成!G161,"")</f>
        <v/>
      </c>
      <c r="E20" s="766" t="str">
        <f>IF(市大会作成!J161="登",市大会作成!F161,"")</f>
        <v/>
      </c>
      <c r="F20" s="766"/>
      <c r="G20" s="259"/>
      <c r="H20" s="772" t="str">
        <f>IF(市大会作成!J161="登",市大会作成!E161,"")</f>
        <v/>
      </c>
      <c r="I20" s="772"/>
      <c r="J20" s="772"/>
      <c r="K20" s="772"/>
      <c r="L20" s="772"/>
      <c r="M20" s="772"/>
      <c r="N20" s="772"/>
      <c r="O20" s="139"/>
      <c r="P20" s="356" t="str">
        <f>IF(市大会作成!J161="登",市大会作成!D161,"")</f>
        <v/>
      </c>
      <c r="Q20" s="142" t="str">
        <f>IF(市大会作成!J161="登",市大会作成!P161,"")</f>
        <v/>
      </c>
      <c r="R20" s="767" t="str">
        <f>IF(H20="","",INDEX(団員,MATCH(市大会作成!C161,'NO 2'!$B$7:$B$56,0),9)&amp;INDEX(団員,MATCH(市大会作成!C161,'NO 2'!$B$7:$B$56,0),10))</f>
        <v/>
      </c>
      <c r="S20" s="768"/>
      <c r="T20" s="768"/>
      <c r="U20" s="769"/>
      <c r="V20" s="767" t="str">
        <f>IF(H20="","",INDEX(団員,MATCH(市大会作成!C161,'NO 2'!$B$7:$B$56,0),11)&amp;INDEX(団員,MATCH(市大会作成!C161,'NO 2'!$B$7:$B$56,0),12))</f>
        <v/>
      </c>
      <c r="W20" s="769"/>
      <c r="Y20" s="773" t="s">
        <v>447</v>
      </c>
      <c r="Z20" s="773"/>
      <c r="AA20" s="773"/>
      <c r="AB20" s="773"/>
    </row>
    <row r="21" spans="2:35" ht="21.75" customHeight="1" x14ac:dyDescent="0.15">
      <c r="B21" s="760">
        <v>12</v>
      </c>
      <c r="C21" s="761"/>
      <c r="D21" s="141" t="str">
        <f>IF(市大会作成!J162="登",市大会作成!G162,"")</f>
        <v/>
      </c>
      <c r="E21" s="766" t="str">
        <f>IF(市大会作成!J162="登",市大会作成!F162,"")</f>
        <v/>
      </c>
      <c r="F21" s="766"/>
      <c r="G21" s="259"/>
      <c r="H21" s="772" t="str">
        <f>IF(市大会作成!J162="登",市大会作成!E162,"")</f>
        <v/>
      </c>
      <c r="I21" s="772"/>
      <c r="J21" s="772"/>
      <c r="K21" s="772"/>
      <c r="L21" s="772"/>
      <c r="M21" s="772"/>
      <c r="N21" s="772"/>
      <c r="O21" s="139"/>
      <c r="P21" s="356" t="str">
        <f>IF(市大会作成!J162="登",市大会作成!D162,"")</f>
        <v/>
      </c>
      <c r="Q21" s="142" t="str">
        <f>IF(市大会作成!J162="登",市大会作成!P162,"")</f>
        <v/>
      </c>
      <c r="R21" s="767" t="str">
        <f>IF(H21="","",INDEX(団員,MATCH(市大会作成!C162,'NO 2'!$B$7:$B$56,0),9)&amp;INDEX(団員,MATCH(市大会作成!C162,'NO 2'!$B$7:$B$56,0),10))</f>
        <v/>
      </c>
      <c r="S21" s="768"/>
      <c r="T21" s="768"/>
      <c r="U21" s="769"/>
      <c r="V21" s="767" t="str">
        <f>IF(H21="","",INDEX(団員,MATCH(市大会作成!C162,'NO 2'!$B$7:$B$56,0),11)&amp;INDEX(団員,MATCH(市大会作成!C162,'NO 2'!$B$7:$B$56,0),12))</f>
        <v/>
      </c>
      <c r="W21" s="769"/>
      <c r="Y21" s="406" t="s">
        <v>448</v>
      </c>
    </row>
    <row r="22" spans="2:35" ht="21.75" customHeight="1" x14ac:dyDescent="0.15">
      <c r="B22" s="760">
        <v>13</v>
      </c>
      <c r="C22" s="761"/>
      <c r="D22" s="141" t="str">
        <f>IF(市大会作成!J163="登",市大会作成!G163,"")</f>
        <v/>
      </c>
      <c r="E22" s="766" t="str">
        <f>IF(市大会作成!J163="登",市大会作成!F163,"")</f>
        <v/>
      </c>
      <c r="F22" s="766"/>
      <c r="G22" s="259"/>
      <c r="H22" s="772" t="str">
        <f>IF(市大会作成!J163="登",市大会作成!E163,"")</f>
        <v/>
      </c>
      <c r="I22" s="772"/>
      <c r="J22" s="772"/>
      <c r="K22" s="772"/>
      <c r="L22" s="772"/>
      <c r="M22" s="772"/>
      <c r="N22" s="772"/>
      <c r="O22" s="139"/>
      <c r="P22" s="356" t="str">
        <f>IF(市大会作成!J163="登",市大会作成!D163,"")</f>
        <v/>
      </c>
      <c r="Q22" s="142" t="str">
        <f>IF(市大会作成!J163="登",市大会作成!P163,"")</f>
        <v/>
      </c>
      <c r="R22" s="767" t="str">
        <f>IF(H22="","",INDEX(団員,MATCH(市大会作成!C163,'NO 2'!$B$7:$B$56,0),9)&amp;INDEX(団員,MATCH(市大会作成!C163,'NO 2'!$B$7:$B$56,0),10))</f>
        <v/>
      </c>
      <c r="S22" s="768"/>
      <c r="T22" s="768"/>
      <c r="U22" s="769"/>
      <c r="V22" s="767" t="str">
        <f>IF(H22="","",INDEX(団員,MATCH(市大会作成!C163,'NO 2'!$B$7:$B$56,0),11)&amp;INDEX(団員,MATCH(市大会作成!C163,'NO 2'!$B$7:$B$56,0),12))</f>
        <v/>
      </c>
      <c r="W22" s="769"/>
      <c r="Y22" s="406" t="s">
        <v>495</v>
      </c>
      <c r="Z22" s="379"/>
      <c r="AA22" s="279"/>
      <c r="AB22" s="295"/>
    </row>
    <row r="23" spans="2:35" ht="21.75" customHeight="1" x14ac:dyDescent="0.15">
      <c r="B23" s="760">
        <v>14</v>
      </c>
      <c r="C23" s="761"/>
      <c r="D23" s="141" t="str">
        <f>IF(市大会作成!J164="登",市大会作成!G164,"")</f>
        <v/>
      </c>
      <c r="E23" s="766" t="str">
        <f>IF(市大会作成!J164="登",市大会作成!F164,"")</f>
        <v/>
      </c>
      <c r="F23" s="766"/>
      <c r="G23" s="259"/>
      <c r="H23" s="772" t="str">
        <f>IF(市大会作成!J164="登",市大会作成!E164,"")</f>
        <v/>
      </c>
      <c r="I23" s="772"/>
      <c r="J23" s="772"/>
      <c r="K23" s="772"/>
      <c r="L23" s="772"/>
      <c r="M23" s="772"/>
      <c r="N23" s="772"/>
      <c r="O23" s="139"/>
      <c r="P23" s="356" t="str">
        <f>IF(市大会作成!J164="登",市大会作成!D164,"")</f>
        <v/>
      </c>
      <c r="Q23" s="142" t="str">
        <f>IF(市大会作成!J164="登",市大会作成!P164,"")</f>
        <v/>
      </c>
      <c r="R23" s="767" t="str">
        <f>IF(H23="","",INDEX(団員,MATCH(市大会作成!C164,'NO 2'!$B$7:$B$56,0),9)&amp;INDEX(団員,MATCH(市大会作成!C164,'NO 2'!$B$7:$B$56,0),10))</f>
        <v/>
      </c>
      <c r="S23" s="768"/>
      <c r="T23" s="768"/>
      <c r="U23" s="769"/>
      <c r="V23" s="767" t="str">
        <f>IF(H23="","",INDEX(団員,MATCH(市大会作成!C164,'NO 2'!$B$7:$B$56,0),11)&amp;INDEX(団員,MATCH(市大会作成!C164,'NO 2'!$B$7:$B$56,0),12))</f>
        <v/>
      </c>
      <c r="W23" s="769"/>
      <c r="Y23" s="714" t="s">
        <v>549</v>
      </c>
      <c r="Z23" s="714"/>
      <c r="AA23" s="714"/>
      <c r="AB23" s="714"/>
      <c r="AF23" s="121"/>
    </row>
    <row r="24" spans="2:35" ht="21.75" customHeight="1" x14ac:dyDescent="0.15">
      <c r="B24" s="760">
        <v>15</v>
      </c>
      <c r="C24" s="761"/>
      <c r="D24" s="141" t="str">
        <f>IF(市大会作成!J165="登",市大会作成!G165,"")</f>
        <v/>
      </c>
      <c r="E24" s="766" t="str">
        <f>IF(市大会作成!J165="登",市大会作成!F165,"")</f>
        <v/>
      </c>
      <c r="F24" s="766"/>
      <c r="G24" s="259"/>
      <c r="H24" s="772" t="str">
        <f>IF(市大会作成!J165="登",市大会作成!E165,"")</f>
        <v/>
      </c>
      <c r="I24" s="772"/>
      <c r="J24" s="772"/>
      <c r="K24" s="772"/>
      <c r="L24" s="772"/>
      <c r="M24" s="772"/>
      <c r="N24" s="772"/>
      <c r="O24" s="139"/>
      <c r="P24" s="356" t="str">
        <f>IF(市大会作成!J165="登",市大会作成!D165,"")</f>
        <v/>
      </c>
      <c r="Q24" s="142" t="str">
        <f>IF(市大会作成!J165="登",市大会作成!P165,"")</f>
        <v/>
      </c>
      <c r="R24" s="767" t="str">
        <f>IF(H24="","",INDEX(団員,MATCH(市大会作成!C165,'NO 2'!$B$7:$B$56,0),9)&amp;INDEX(団員,MATCH(市大会作成!C165,'NO 2'!$B$7:$B$56,0),10))</f>
        <v/>
      </c>
      <c r="S24" s="768"/>
      <c r="T24" s="768"/>
      <c r="U24" s="769"/>
      <c r="V24" s="767" t="str">
        <f>IF(H24="","",INDEX(団員,MATCH(市大会作成!C165,'NO 2'!$B$7:$B$56,0),11)&amp;INDEX(団員,MATCH(市大会作成!C165,'NO 2'!$B$7:$B$56,0),12))</f>
        <v/>
      </c>
      <c r="W24" s="769"/>
      <c r="Z24" s="715" t="s">
        <v>550</v>
      </c>
      <c r="AA24" s="715"/>
      <c r="AB24" s="715"/>
      <c r="AC24" s="715"/>
      <c r="AD24" s="715"/>
      <c r="AE24" s="715"/>
      <c r="AF24" s="715"/>
      <c r="AG24" s="715"/>
      <c r="AH24" s="386"/>
      <c r="AI24" s="386"/>
    </row>
    <row r="25" spans="2:35" ht="21.75" customHeight="1" x14ac:dyDescent="0.15">
      <c r="B25" s="760">
        <v>16</v>
      </c>
      <c r="C25" s="761"/>
      <c r="D25" s="141" t="str">
        <f>IF(市大会作成!J166="登",市大会作成!G166,"")</f>
        <v/>
      </c>
      <c r="E25" s="766" t="str">
        <f>IF(市大会作成!J166="登",市大会作成!F166,"")</f>
        <v/>
      </c>
      <c r="F25" s="766"/>
      <c r="G25" s="259"/>
      <c r="H25" s="772" t="str">
        <f>IF(市大会作成!J166="登",市大会作成!E166,"")</f>
        <v/>
      </c>
      <c r="I25" s="772"/>
      <c r="J25" s="772"/>
      <c r="K25" s="772"/>
      <c r="L25" s="772"/>
      <c r="M25" s="772"/>
      <c r="N25" s="772"/>
      <c r="O25" s="139"/>
      <c r="P25" s="356" t="str">
        <f>IF(市大会作成!J166="登",市大会作成!D166,"")</f>
        <v/>
      </c>
      <c r="Q25" s="142" t="str">
        <f>IF(市大会作成!J166="登",市大会作成!P166,"")</f>
        <v/>
      </c>
      <c r="R25" s="767" t="str">
        <f>IF(H25="","",INDEX(団員,MATCH(市大会作成!C166,'NO 2'!$B$7:$B$56,0),9)&amp;INDEX(団員,MATCH(市大会作成!C166,'NO 2'!$B$7:$B$56,0),10))</f>
        <v/>
      </c>
      <c r="S25" s="768"/>
      <c r="T25" s="768"/>
      <c r="U25" s="769"/>
      <c r="V25" s="767" t="str">
        <f>IF(H25="","",INDEX(団員,MATCH(市大会作成!C166,'NO 2'!$B$7:$B$56,0),11)&amp;INDEX(団員,MATCH(市大会作成!C166,'NO 2'!$B$7:$B$56,0),12))</f>
        <v/>
      </c>
      <c r="W25" s="769"/>
      <c r="Z25" s="715"/>
      <c r="AA25" s="715"/>
      <c r="AB25" s="715"/>
      <c r="AC25" s="715"/>
      <c r="AD25" s="715"/>
      <c r="AE25" s="715"/>
      <c r="AF25" s="715"/>
      <c r="AG25" s="715"/>
      <c r="AH25" s="386"/>
      <c r="AI25" s="386"/>
    </row>
    <row r="26" spans="2:35" ht="21.75" customHeight="1" x14ac:dyDescent="0.15">
      <c r="B26" s="760">
        <v>17</v>
      </c>
      <c r="C26" s="761"/>
      <c r="D26" s="141" t="str">
        <f>IF(市大会作成!J167="登",市大会作成!G167,"")</f>
        <v/>
      </c>
      <c r="E26" s="766" t="str">
        <f>IF(市大会作成!J167="登",市大会作成!F167,"")</f>
        <v/>
      </c>
      <c r="F26" s="766"/>
      <c r="G26" s="259"/>
      <c r="H26" s="772" t="str">
        <f>IF(市大会作成!J167="登",市大会作成!E167,"")</f>
        <v/>
      </c>
      <c r="I26" s="772"/>
      <c r="J26" s="772"/>
      <c r="K26" s="772"/>
      <c r="L26" s="772"/>
      <c r="M26" s="772"/>
      <c r="N26" s="772"/>
      <c r="O26" s="139"/>
      <c r="P26" s="356" t="str">
        <f>IF(市大会作成!J167="登",市大会作成!D167,"")</f>
        <v/>
      </c>
      <c r="Q26" s="142" t="str">
        <f>IF(市大会作成!J167="登",市大会作成!P167,"")</f>
        <v/>
      </c>
      <c r="R26" s="767" t="str">
        <f>IF(H26="","",INDEX(団員,MATCH(市大会作成!C167,'NO 2'!$B$7:$B$56,0),9)&amp;INDEX(団員,MATCH(市大会作成!C167,'NO 2'!$B$7:$B$56,0),10))</f>
        <v/>
      </c>
      <c r="S26" s="768"/>
      <c r="T26" s="768"/>
      <c r="U26" s="769"/>
      <c r="V26" s="767" t="str">
        <f>IF(H26="","",INDEX(団員,MATCH(市大会作成!C167,'NO 2'!$B$7:$B$56,0),11)&amp;INDEX(団員,MATCH(市大会作成!C167,'NO 2'!$B$7:$B$56,0),12))</f>
        <v/>
      </c>
      <c r="W26" s="769"/>
      <c r="Z26" s="715"/>
      <c r="AA26" s="715"/>
      <c r="AB26" s="715"/>
      <c r="AC26" s="715"/>
      <c r="AD26" s="715"/>
      <c r="AE26" s="715"/>
      <c r="AF26" s="715"/>
      <c r="AG26" s="715"/>
      <c r="AH26" s="386"/>
      <c r="AI26" s="386"/>
    </row>
    <row r="27" spans="2:35" ht="21.75" customHeight="1" x14ac:dyDescent="0.15">
      <c r="B27" s="760">
        <v>18</v>
      </c>
      <c r="C27" s="761"/>
      <c r="D27" s="141" t="str">
        <f>IF(市大会作成!J168="登",市大会作成!G168,"")</f>
        <v/>
      </c>
      <c r="E27" s="766" t="str">
        <f>IF(市大会作成!J168="登",市大会作成!F168,"")</f>
        <v/>
      </c>
      <c r="F27" s="766"/>
      <c r="G27" s="259"/>
      <c r="H27" s="772" t="str">
        <f>IF(市大会作成!J168="登",市大会作成!E168,"")</f>
        <v/>
      </c>
      <c r="I27" s="772"/>
      <c r="J27" s="772"/>
      <c r="K27" s="772"/>
      <c r="L27" s="772"/>
      <c r="M27" s="772"/>
      <c r="N27" s="772"/>
      <c r="O27" s="139"/>
      <c r="P27" s="356" t="str">
        <f>IF(市大会作成!J168="登",市大会作成!D168,"")</f>
        <v/>
      </c>
      <c r="Q27" s="142" t="str">
        <f>IF(市大会作成!J168="登",市大会作成!P168,"")</f>
        <v/>
      </c>
      <c r="R27" s="767" t="str">
        <f>IF(H27="","",INDEX(団員,MATCH(市大会作成!C168,'NO 2'!$B$7:$B$56,0),9)&amp;INDEX(団員,MATCH(市大会作成!C168,'NO 2'!$B$7:$B$56,0),10))</f>
        <v/>
      </c>
      <c r="S27" s="768"/>
      <c r="T27" s="768"/>
      <c r="U27" s="769"/>
      <c r="V27" s="767" t="str">
        <f>IF(H27="","",INDEX(団員,MATCH(市大会作成!C168,'NO 2'!$B$7:$B$56,0),11)&amp;INDEX(団員,MATCH(市大会作成!C168,'NO 2'!$B$7:$B$56,0),12))</f>
        <v/>
      </c>
      <c r="W27" s="769"/>
      <c r="Z27" s="715"/>
      <c r="AA27" s="715"/>
      <c r="AB27" s="715"/>
      <c r="AC27" s="715"/>
      <c r="AD27" s="715"/>
      <c r="AE27" s="715"/>
      <c r="AF27" s="715"/>
      <c r="AG27" s="715"/>
      <c r="AH27" s="386"/>
      <c r="AI27" s="386"/>
    </row>
    <row r="28" spans="2:35" ht="21.75" customHeight="1" x14ac:dyDescent="0.15">
      <c r="B28" s="760">
        <v>19</v>
      </c>
      <c r="C28" s="761"/>
      <c r="D28" s="141" t="str">
        <f>IF(市大会作成!J169="登",市大会作成!G169,"")</f>
        <v/>
      </c>
      <c r="E28" s="766" t="str">
        <f>IF(市大会作成!J169="登",市大会作成!F169,"")</f>
        <v/>
      </c>
      <c r="F28" s="766"/>
      <c r="G28" s="259"/>
      <c r="H28" s="772" t="str">
        <f>IF(市大会作成!J169="登",市大会作成!E169,"")</f>
        <v/>
      </c>
      <c r="I28" s="772"/>
      <c r="J28" s="772"/>
      <c r="K28" s="772"/>
      <c r="L28" s="772"/>
      <c r="M28" s="772"/>
      <c r="N28" s="772"/>
      <c r="O28" s="139"/>
      <c r="P28" s="356" t="str">
        <f>IF(市大会作成!J169="登",市大会作成!D169,"")</f>
        <v/>
      </c>
      <c r="Q28" s="142" t="str">
        <f>IF(市大会作成!J169="登",市大会作成!P169,"")</f>
        <v/>
      </c>
      <c r="R28" s="767" t="str">
        <f>IF(H28="","",INDEX(団員,MATCH(市大会作成!C169,'NO 2'!$B$7:$B$56,0),9)&amp;INDEX(団員,MATCH(市大会作成!C169,'NO 2'!$B$7:$B$56,0),10))</f>
        <v/>
      </c>
      <c r="S28" s="768"/>
      <c r="T28" s="768"/>
      <c r="U28" s="769"/>
      <c r="V28" s="767" t="str">
        <f>IF(H28="","",INDEX(団員,MATCH(市大会作成!C169,'NO 2'!$B$7:$B$56,0),11)&amp;INDEX(団員,MATCH(市大会作成!C169,'NO 2'!$B$7:$B$56,0),12))</f>
        <v/>
      </c>
      <c r="W28" s="769"/>
      <c r="Z28" s="715"/>
      <c r="AA28" s="715"/>
      <c r="AB28" s="715"/>
      <c r="AC28" s="715"/>
      <c r="AD28" s="715"/>
      <c r="AE28" s="715"/>
      <c r="AF28" s="715"/>
      <c r="AG28" s="715"/>
      <c r="AH28" s="386"/>
      <c r="AI28" s="386"/>
    </row>
    <row r="29" spans="2:35" ht="21.75" customHeight="1" x14ac:dyDescent="0.15">
      <c r="B29" s="760">
        <v>20</v>
      </c>
      <c r="C29" s="761"/>
      <c r="D29" s="141" t="str">
        <f>IF(市大会作成!J170="登",市大会作成!G170,"")</f>
        <v/>
      </c>
      <c r="E29" s="766" t="str">
        <f>IF(市大会作成!J170="登",市大会作成!F170,"")</f>
        <v/>
      </c>
      <c r="F29" s="766"/>
      <c r="G29" s="259"/>
      <c r="H29" s="772" t="str">
        <f>IF(市大会作成!J170="登",市大会作成!E170,"")</f>
        <v/>
      </c>
      <c r="I29" s="772"/>
      <c r="J29" s="772"/>
      <c r="K29" s="772"/>
      <c r="L29" s="772"/>
      <c r="M29" s="772"/>
      <c r="N29" s="772"/>
      <c r="O29" s="139"/>
      <c r="P29" s="356" t="str">
        <f>IF(市大会作成!J170="登",市大会作成!D170,"")</f>
        <v/>
      </c>
      <c r="Q29" s="142" t="str">
        <f>IF(市大会作成!J170="登",市大会作成!P170,"")</f>
        <v/>
      </c>
      <c r="R29" s="767" t="str">
        <f>IF(H29="","",INDEX(団員,MATCH(市大会作成!C170,'NO 2'!$B$7:$B$56,0),9)&amp;INDEX(団員,MATCH(市大会作成!C170,'NO 2'!$B$7:$B$56,0),10))</f>
        <v/>
      </c>
      <c r="S29" s="768"/>
      <c r="T29" s="768"/>
      <c r="U29" s="769"/>
      <c r="V29" s="767" t="str">
        <f>IF(H29="","",INDEX(団員,MATCH(市大会作成!C170,'NO 2'!$B$7:$B$56,0),11)&amp;INDEX(団員,MATCH(市大会作成!C170,'NO 2'!$B$7:$B$56,0),12))</f>
        <v/>
      </c>
      <c r="W29" s="769"/>
    </row>
    <row r="30" spans="2:35" ht="8.25" customHeight="1" x14ac:dyDescent="0.15">
      <c r="B30" s="136"/>
      <c r="C30" s="136"/>
      <c r="D30" s="136"/>
      <c r="E30" s="136"/>
      <c r="F30" s="136"/>
      <c r="G30" s="136"/>
      <c r="H30" s="136"/>
      <c r="I30" s="136"/>
      <c r="J30" s="136"/>
      <c r="K30" s="136"/>
      <c r="L30" s="136"/>
      <c r="M30" s="136"/>
      <c r="N30" s="136"/>
      <c r="O30" s="136"/>
      <c r="P30" s="136"/>
      <c r="Q30" s="136"/>
      <c r="R30" s="136"/>
      <c r="S30" s="136"/>
      <c r="T30" s="136"/>
      <c r="U30" s="136"/>
      <c r="V30" s="136"/>
      <c r="W30" s="143"/>
    </row>
    <row r="31" spans="2:35" ht="18" customHeight="1" x14ac:dyDescent="0.15">
      <c r="B31" s="136"/>
      <c r="C31" s="136"/>
      <c r="D31" s="774" t="s">
        <v>148</v>
      </c>
      <c r="E31" s="774"/>
      <c r="F31" s="774"/>
      <c r="G31" s="774"/>
      <c r="H31" s="774"/>
      <c r="I31" s="774"/>
      <c r="J31" s="774"/>
      <c r="K31" s="774"/>
      <c r="L31" s="774"/>
      <c r="M31" s="136"/>
      <c r="N31" s="777" t="str">
        <f>IF(市大会作成!O5="","",市大会作成!O5)</f>
        <v/>
      </c>
      <c r="O31" s="777"/>
      <c r="P31" s="777"/>
      <c r="Q31" s="777"/>
      <c r="R31" s="777"/>
      <c r="S31" s="777"/>
      <c r="T31" s="145"/>
      <c r="U31" s="136"/>
      <c r="V31" s="136"/>
      <c r="W31" s="136"/>
    </row>
    <row r="32" spans="2:35" ht="4.5" customHeight="1" x14ac:dyDescent="0.15">
      <c r="B32" s="136"/>
      <c r="C32" s="136"/>
      <c r="D32" s="144"/>
      <c r="E32" s="144"/>
      <c r="F32" s="144"/>
      <c r="G32" s="144"/>
      <c r="H32" s="144"/>
      <c r="I32" s="144"/>
      <c r="J32" s="144"/>
      <c r="K32" s="144"/>
      <c r="L32" s="144"/>
      <c r="M32" s="136"/>
      <c r="N32" s="136"/>
      <c r="O32" s="136"/>
      <c r="P32" s="145"/>
      <c r="Q32" s="145"/>
      <c r="R32" s="145"/>
      <c r="S32" s="145"/>
      <c r="T32" s="145"/>
      <c r="U32" s="136"/>
      <c r="V32" s="136"/>
      <c r="W32" s="136"/>
    </row>
    <row r="33" spans="2:24" ht="21" customHeight="1" x14ac:dyDescent="0.15">
      <c r="B33" s="136"/>
      <c r="C33" s="136"/>
      <c r="D33" s="146"/>
      <c r="E33" s="146"/>
      <c r="F33" s="146"/>
      <c r="G33" s="146"/>
      <c r="H33" s="146"/>
      <c r="I33" s="146"/>
      <c r="J33" s="146"/>
      <c r="K33" s="146"/>
      <c r="L33" s="146"/>
      <c r="M33" s="146"/>
      <c r="N33" s="146"/>
      <c r="O33" s="136"/>
      <c r="P33" s="775" t="s">
        <v>149</v>
      </c>
      <c r="Q33" s="775"/>
      <c r="R33" s="775"/>
      <c r="S33" s="775"/>
      <c r="T33" s="778" t="str">
        <f>IF(OR('NO 1'!D9="",'NO 1'!E9=""),"",'NO 1'!D9&amp;"  "&amp;'NO 1'!E9)</f>
        <v/>
      </c>
      <c r="U33" s="778"/>
      <c r="V33" s="778"/>
      <c r="W33" s="148" t="s">
        <v>75</v>
      </c>
      <c r="X33" s="74"/>
    </row>
    <row r="34" spans="2:24" ht="2.25" customHeight="1" x14ac:dyDescent="0.15">
      <c r="B34" s="136"/>
      <c r="C34" s="136"/>
      <c r="D34" s="146"/>
      <c r="E34" s="146"/>
      <c r="F34" s="146"/>
      <c r="G34" s="146"/>
      <c r="H34" s="146"/>
      <c r="I34" s="146"/>
      <c r="J34" s="146"/>
      <c r="K34" s="146"/>
      <c r="L34" s="146"/>
      <c r="M34" s="146"/>
      <c r="N34" s="146"/>
      <c r="O34" s="136"/>
      <c r="P34" s="149"/>
      <c r="Q34" s="149"/>
      <c r="R34" s="149"/>
      <c r="S34" s="149"/>
      <c r="T34" s="150"/>
      <c r="U34" s="150"/>
      <c r="V34" s="150"/>
      <c r="W34" s="143"/>
      <c r="X34" s="74"/>
    </row>
    <row r="35" spans="2:24" ht="21" customHeight="1" x14ac:dyDescent="0.15">
      <c r="B35" s="136"/>
      <c r="C35" s="136"/>
      <c r="D35" s="136"/>
      <c r="E35" s="136"/>
      <c r="F35" s="136"/>
      <c r="G35" s="136"/>
      <c r="H35" s="136"/>
      <c r="I35" s="136"/>
      <c r="J35" s="136"/>
      <c r="K35" s="136"/>
      <c r="L35" s="136"/>
      <c r="M35" s="774" t="s">
        <v>150</v>
      </c>
      <c r="N35" s="774"/>
      <c r="O35" s="774"/>
      <c r="P35" s="774"/>
      <c r="Q35" s="774"/>
      <c r="R35" s="774"/>
      <c r="S35" s="774"/>
      <c r="T35" s="774"/>
      <c r="U35" s="136"/>
      <c r="V35" s="136"/>
      <c r="W35" s="143"/>
      <c r="X35" s="74"/>
    </row>
    <row r="36" spans="2:24" ht="3.75" customHeight="1" x14ac:dyDescent="0.15">
      <c r="B36" s="136"/>
      <c r="C36" s="136"/>
      <c r="D36" s="136"/>
      <c r="E36" s="136"/>
      <c r="F36" s="136"/>
      <c r="G36" s="136"/>
      <c r="H36" s="136"/>
      <c r="I36" s="136"/>
      <c r="J36" s="136"/>
      <c r="K36" s="136"/>
      <c r="L36" s="136"/>
      <c r="M36" s="136"/>
      <c r="N36" s="136"/>
      <c r="O36" s="136"/>
      <c r="P36" s="136"/>
      <c r="Q36" s="146"/>
      <c r="R36" s="146"/>
      <c r="S36" s="146"/>
      <c r="T36" s="146"/>
      <c r="U36" s="146"/>
      <c r="V36" s="146"/>
      <c r="W36" s="143"/>
      <c r="X36" s="74"/>
    </row>
    <row r="37" spans="2:24" ht="20.25" customHeight="1" x14ac:dyDescent="0.15">
      <c r="B37" s="136"/>
      <c r="C37" s="136"/>
      <c r="D37" s="136"/>
      <c r="E37" s="775" t="s">
        <v>502</v>
      </c>
      <c r="F37" s="775"/>
      <c r="G37" s="775"/>
      <c r="H37" s="775"/>
      <c r="I37" s="775"/>
      <c r="J37" s="775"/>
      <c r="K37" s="775"/>
      <c r="L37" s="147"/>
      <c r="M37" s="739" t="str">
        <f>IF('NO 1'!G6="","",'NO 1'!G6)</f>
        <v/>
      </c>
      <c r="N37" s="739"/>
      <c r="O37" s="739"/>
      <c r="P37" s="739"/>
      <c r="Q37" s="739"/>
      <c r="R37" s="739"/>
      <c r="S37" s="739"/>
      <c r="T37" s="776" t="str">
        <f>IF(AND('NO 1'!D6&lt;&gt;"",'NO 1'!E6&lt;&gt;""),'NO 1'!D6&amp;" "&amp;'NO 1'!E6,"")</f>
        <v/>
      </c>
      <c r="U37" s="776"/>
      <c r="V37" s="776"/>
      <c r="W37" s="148" t="s">
        <v>151</v>
      </c>
      <c r="X37" s="74"/>
    </row>
    <row r="38" spans="2:24" ht="12.75" customHeight="1" x14ac:dyDescent="0.15">
      <c r="B38" s="146"/>
      <c r="C38" s="146"/>
      <c r="D38" s="146"/>
      <c r="E38" s="146"/>
      <c r="F38" s="146"/>
      <c r="G38" s="146"/>
      <c r="H38" s="146"/>
      <c r="I38" s="146"/>
      <c r="J38" s="146"/>
      <c r="K38" s="146"/>
      <c r="L38" s="146"/>
      <c r="M38" s="146"/>
      <c r="N38" s="146"/>
      <c r="O38" s="146"/>
      <c r="P38" s="146"/>
      <c r="Q38" s="146"/>
      <c r="R38" s="146"/>
      <c r="S38" s="146"/>
      <c r="T38" s="146"/>
      <c r="U38" s="146"/>
      <c r="V38" s="146"/>
      <c r="W38" s="74"/>
      <c r="X38" s="74"/>
    </row>
    <row r="39" spans="2:24" ht="12.75" customHeight="1" x14ac:dyDescent="0.15">
      <c r="C39" s="716" t="s">
        <v>511</v>
      </c>
      <c r="D39" s="716"/>
      <c r="E39" s="716"/>
      <c r="F39" s="716"/>
      <c r="G39" s="716"/>
      <c r="H39" s="716"/>
      <c r="I39" s="716"/>
      <c r="J39" s="716"/>
      <c r="K39" s="716"/>
      <c r="L39" s="716"/>
      <c r="M39" s="716"/>
      <c r="N39" s="716"/>
      <c r="O39" s="716"/>
      <c r="P39" s="716"/>
      <c r="Q39" s="716"/>
      <c r="R39" s="716"/>
      <c r="S39" s="716"/>
      <c r="T39" s="716"/>
      <c r="U39" s="716"/>
      <c r="V39" s="716"/>
      <c r="W39" s="716"/>
      <c r="X39" s="74"/>
    </row>
    <row r="40" spans="2:24" ht="12.75" customHeight="1" x14ac:dyDescent="0.15">
      <c r="C40" s="716" t="s">
        <v>512</v>
      </c>
      <c r="D40" s="716"/>
      <c r="E40" s="716"/>
      <c r="F40" s="716"/>
      <c r="G40" s="716"/>
      <c r="H40" s="716"/>
      <c r="I40" s="716"/>
      <c r="J40" s="716"/>
      <c r="K40" s="716"/>
      <c r="L40" s="716"/>
      <c r="M40" s="716"/>
      <c r="N40" s="716"/>
      <c r="O40" s="716"/>
      <c r="P40" s="716"/>
      <c r="Q40" s="716"/>
      <c r="R40" s="716"/>
      <c r="S40" s="716"/>
      <c r="T40" s="716"/>
      <c r="U40" s="716"/>
      <c r="V40" s="716"/>
      <c r="W40" s="716"/>
      <c r="X40" s="74"/>
    </row>
    <row r="41" spans="2:24" ht="12.75" customHeight="1" x14ac:dyDescent="0.15">
      <c r="C41" s="716" t="s">
        <v>551</v>
      </c>
      <c r="D41" s="716"/>
      <c r="E41" s="716"/>
      <c r="F41" s="716"/>
      <c r="G41" s="716"/>
      <c r="H41" s="716"/>
      <c r="I41" s="716"/>
      <c r="J41" s="716"/>
      <c r="K41" s="716"/>
      <c r="L41" s="716"/>
      <c r="M41" s="716"/>
      <c r="N41" s="716"/>
      <c r="O41" s="716"/>
      <c r="P41" s="716"/>
      <c r="Q41" s="716"/>
      <c r="R41" s="716"/>
      <c r="S41" s="716"/>
      <c r="T41" s="716"/>
      <c r="U41" s="716"/>
      <c r="V41" s="716"/>
      <c r="W41" s="716"/>
      <c r="X41" s="74"/>
    </row>
    <row r="42" spans="2:24" ht="14.25" x14ac:dyDescent="0.15">
      <c r="B42" s="146"/>
      <c r="C42" s="366" t="s">
        <v>410</v>
      </c>
      <c r="D42" s="717" t="s">
        <v>505</v>
      </c>
      <c r="E42" s="717"/>
      <c r="F42" s="717"/>
      <c r="G42" s="717"/>
      <c r="H42" s="717"/>
      <c r="I42" s="717"/>
      <c r="J42" s="717"/>
      <c r="K42" s="717"/>
      <c r="L42" s="717"/>
      <c r="M42" s="717"/>
      <c r="N42" s="717"/>
      <c r="O42" s="717"/>
      <c r="P42" s="717"/>
      <c r="Q42" s="717"/>
      <c r="R42" s="717"/>
      <c r="S42" s="717"/>
      <c r="T42" s="717"/>
      <c r="U42" s="717"/>
      <c r="V42" s="717"/>
      <c r="W42" s="717"/>
      <c r="X42" s="74"/>
    </row>
    <row r="43" spans="2:24" x14ac:dyDescent="0.15">
      <c r="C43" s="106"/>
      <c r="D43" s="718" t="s">
        <v>506</v>
      </c>
      <c r="E43" s="718"/>
      <c r="F43" s="718"/>
      <c r="G43" s="718"/>
      <c r="H43" s="718"/>
      <c r="I43" s="718"/>
      <c r="J43" s="718"/>
      <c r="K43" s="718"/>
      <c r="L43" s="718"/>
      <c r="M43" s="718"/>
      <c r="N43" s="718"/>
      <c r="O43" s="718"/>
      <c r="P43" s="718"/>
      <c r="Q43" s="718"/>
      <c r="R43" s="718"/>
      <c r="S43" s="718"/>
      <c r="T43" s="718"/>
      <c r="U43" s="718"/>
      <c r="V43" s="718"/>
      <c r="W43" s="718"/>
    </row>
    <row r="44" spans="2:24" x14ac:dyDescent="0.15">
      <c r="C44" s="106"/>
      <c r="D44" s="718" t="s">
        <v>513</v>
      </c>
      <c r="E44" s="718"/>
      <c r="F44" s="718"/>
      <c r="G44" s="718"/>
      <c r="H44" s="718"/>
      <c r="I44" s="718"/>
      <c r="J44" s="718"/>
      <c r="K44" s="718"/>
      <c r="L44" s="718"/>
      <c r="M44" s="718"/>
      <c r="N44" s="718"/>
      <c r="O44" s="718"/>
      <c r="P44" s="718"/>
      <c r="Q44" s="718"/>
      <c r="R44" s="718"/>
      <c r="S44" s="718"/>
      <c r="T44" s="718"/>
      <c r="U44" s="718"/>
      <c r="V44" s="718"/>
      <c r="W44" s="718"/>
    </row>
  </sheetData>
  <sheetProtection sheet="1" objects="1" scenarios="1" selectLockedCells="1"/>
  <mergeCells count="155">
    <mergeCell ref="Y20:AB20"/>
    <mergeCell ref="H13:N13"/>
    <mergeCell ref="H16:N16"/>
    <mergeCell ref="V19:W19"/>
    <mergeCell ref="V17:W17"/>
    <mergeCell ref="B5:F5"/>
    <mergeCell ref="M7:Q7"/>
    <mergeCell ref="G7:L7"/>
    <mergeCell ref="G6:L6"/>
    <mergeCell ref="B6:F6"/>
    <mergeCell ref="B7:F7"/>
    <mergeCell ref="M5:Q5"/>
    <mergeCell ref="G5:L5"/>
    <mergeCell ref="V16:W16"/>
    <mergeCell ref="V15:W15"/>
    <mergeCell ref="E9:F9"/>
    <mergeCell ref="H10:N10"/>
    <mergeCell ref="E11:F11"/>
    <mergeCell ref="H11:N11"/>
    <mergeCell ref="B20:C20"/>
    <mergeCell ref="R20:U20"/>
    <mergeCell ref="V20:W20"/>
    <mergeCell ref="B19:C19"/>
    <mergeCell ref="E20:F20"/>
    <mergeCell ref="B29:C29"/>
    <mergeCell ref="R29:U29"/>
    <mergeCell ref="M35:T35"/>
    <mergeCell ref="E37:K37"/>
    <mergeCell ref="M37:S37"/>
    <mergeCell ref="T37:V37"/>
    <mergeCell ref="V29:W29"/>
    <mergeCell ref="D31:L31"/>
    <mergeCell ref="N31:S31"/>
    <mergeCell ref="P33:S33"/>
    <mergeCell ref="T33:V33"/>
    <mergeCell ref="E29:F29"/>
    <mergeCell ref="H29:N29"/>
    <mergeCell ref="B28:C28"/>
    <mergeCell ref="R28:U28"/>
    <mergeCell ref="V28:W28"/>
    <mergeCell ref="B27:C27"/>
    <mergeCell ref="R27:U27"/>
    <mergeCell ref="E27:F27"/>
    <mergeCell ref="H27:N27"/>
    <mergeCell ref="E28:F28"/>
    <mergeCell ref="H28:N28"/>
    <mergeCell ref="V27:W27"/>
    <mergeCell ref="B26:C26"/>
    <mergeCell ref="R26:U26"/>
    <mergeCell ref="V26:W26"/>
    <mergeCell ref="B25:C25"/>
    <mergeCell ref="R25:U25"/>
    <mergeCell ref="E25:F25"/>
    <mergeCell ref="H25:N25"/>
    <mergeCell ref="E26:F26"/>
    <mergeCell ref="H26:N26"/>
    <mergeCell ref="V25:W25"/>
    <mergeCell ref="B24:C24"/>
    <mergeCell ref="R24:U24"/>
    <mergeCell ref="V24:W24"/>
    <mergeCell ref="B23:C23"/>
    <mergeCell ref="R23:U23"/>
    <mergeCell ref="E23:F23"/>
    <mergeCell ref="H23:N23"/>
    <mergeCell ref="E24:F24"/>
    <mergeCell ref="H24:N24"/>
    <mergeCell ref="V23:W23"/>
    <mergeCell ref="B22:C22"/>
    <mergeCell ref="R22:U22"/>
    <mergeCell ref="V22:W22"/>
    <mergeCell ref="B21:C21"/>
    <mergeCell ref="R21:U21"/>
    <mergeCell ref="E21:F21"/>
    <mergeCell ref="H21:N21"/>
    <mergeCell ref="E22:F22"/>
    <mergeCell ref="H22:N22"/>
    <mergeCell ref="V21:W21"/>
    <mergeCell ref="H20:N20"/>
    <mergeCell ref="Y14:AA14"/>
    <mergeCell ref="B16:C16"/>
    <mergeCell ref="R16:U16"/>
    <mergeCell ref="R15:U15"/>
    <mergeCell ref="H15:N15"/>
    <mergeCell ref="E16:F16"/>
    <mergeCell ref="Y16:AA16"/>
    <mergeCell ref="Y15:AA15"/>
    <mergeCell ref="Y19:AB19"/>
    <mergeCell ref="B14:C14"/>
    <mergeCell ref="R14:U14"/>
    <mergeCell ref="H14:N14"/>
    <mergeCell ref="E15:F15"/>
    <mergeCell ref="E14:F14"/>
    <mergeCell ref="B15:C15"/>
    <mergeCell ref="R19:U19"/>
    <mergeCell ref="E19:F19"/>
    <mergeCell ref="H19:N19"/>
    <mergeCell ref="B18:C18"/>
    <mergeCell ref="R18:U18"/>
    <mergeCell ref="V18:W18"/>
    <mergeCell ref="B17:C17"/>
    <mergeCell ref="R17:U17"/>
    <mergeCell ref="E17:F17"/>
    <mergeCell ref="H17:N17"/>
    <mergeCell ref="E18:F18"/>
    <mergeCell ref="H18:N18"/>
    <mergeCell ref="E12:F12"/>
    <mergeCell ref="H12:N12"/>
    <mergeCell ref="V13:W13"/>
    <mergeCell ref="V14:W14"/>
    <mergeCell ref="R10:U10"/>
    <mergeCell ref="V10:W10"/>
    <mergeCell ref="Y9:AA9"/>
    <mergeCell ref="B10:C10"/>
    <mergeCell ref="Y10:AA10"/>
    <mergeCell ref="B9:C9"/>
    <mergeCell ref="R9:U9"/>
    <mergeCell ref="V9:W9"/>
    <mergeCell ref="H9:N9"/>
    <mergeCell ref="E10:F10"/>
    <mergeCell ref="B13:C13"/>
    <mergeCell ref="R13:U13"/>
    <mergeCell ref="V11:W11"/>
    <mergeCell ref="Y11:AA11"/>
    <mergeCell ref="B12:C12"/>
    <mergeCell ref="R12:U12"/>
    <mergeCell ref="V12:W12"/>
    <mergeCell ref="Y12:AA12"/>
    <mergeCell ref="B11:C11"/>
    <mergeCell ref="R11:U11"/>
    <mergeCell ref="Y13:AA13"/>
    <mergeCell ref="E13:F13"/>
    <mergeCell ref="Y23:AB23"/>
    <mergeCell ref="Z24:AG28"/>
    <mergeCell ref="C39:W39"/>
    <mergeCell ref="C40:W40"/>
    <mergeCell ref="C41:W41"/>
    <mergeCell ref="D42:W42"/>
    <mergeCell ref="D43:W43"/>
    <mergeCell ref="D44:W44"/>
    <mergeCell ref="I1:T1"/>
    <mergeCell ref="Y3:AA3"/>
    <mergeCell ref="S4:W4"/>
    <mergeCell ref="Y4:AA4"/>
    <mergeCell ref="B2:W2"/>
    <mergeCell ref="R3:W3"/>
    <mergeCell ref="M3:Q3"/>
    <mergeCell ref="M4:Q4"/>
    <mergeCell ref="B3:L3"/>
    <mergeCell ref="B4:L4"/>
    <mergeCell ref="Y6:AA6"/>
    <mergeCell ref="R5:R6"/>
    <mergeCell ref="U5:W5"/>
    <mergeCell ref="U6:W6"/>
    <mergeCell ref="S5:T6"/>
    <mergeCell ref="M6:Q6"/>
  </mergeCells>
  <phoneticPr fontId="2"/>
  <printOptions horizontalCentered="1"/>
  <pageMargins left="0.78740157480314965" right="0.78740157480314965" top="0.78740157480314965" bottom="0.59055118110236227" header="0.51181102362204722" footer="0.51181102362204722"/>
  <pageSetup paperSize="9" orientation="portrait" horizontalDpi="400" verticalDpi="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2"/>
  </sheetPr>
  <dimension ref="A1:AH201"/>
  <sheetViews>
    <sheetView showGridLines="0" workbookViewId="0">
      <selection activeCell="O4" sqref="O4:P4"/>
    </sheetView>
  </sheetViews>
  <sheetFormatPr defaultRowHeight="18" customHeight="1" x14ac:dyDescent="0.15"/>
  <cols>
    <col min="1" max="1" width="2.875" style="62" customWidth="1"/>
    <col min="2" max="2" width="0.125" style="62" hidden="1" customWidth="1"/>
    <col min="3" max="3" width="6.75" style="62" customWidth="1"/>
    <col min="4" max="4" width="5.625" style="62" bestFit="1" customWidth="1"/>
    <col min="5" max="5" width="16.375" style="62" customWidth="1"/>
    <col min="6" max="6" width="7" style="62" customWidth="1"/>
    <col min="7" max="7" width="5.625" style="62" customWidth="1"/>
    <col min="8" max="8" width="5.5" style="62" customWidth="1"/>
    <col min="9" max="9" width="2.875" style="62" hidden="1" customWidth="1"/>
    <col min="10" max="10" width="5.75" style="62" customWidth="1"/>
    <col min="11" max="11" width="4.5" style="62" customWidth="1"/>
    <col min="12" max="12" width="4.25" style="62" customWidth="1"/>
    <col min="13" max="13" width="5.125" style="62" customWidth="1"/>
    <col min="14" max="14" width="9.25" style="62" customWidth="1"/>
    <col min="15" max="26" width="9" style="62"/>
    <col min="27" max="27" width="4" style="62" hidden="1" customWidth="1"/>
    <col min="28" max="28" width="3.75" style="62" hidden="1" customWidth="1"/>
    <col min="29" max="29" width="4.375" style="62" hidden="1" customWidth="1"/>
    <col min="30" max="30" width="3.625" style="62" hidden="1" customWidth="1"/>
    <col min="31" max="31" width="5.125" style="62" hidden="1" customWidth="1"/>
    <col min="32" max="32" width="4.375" style="62" hidden="1" customWidth="1"/>
    <col min="33" max="33" width="4.5" style="62" hidden="1" customWidth="1"/>
    <col min="34" max="34" width="5.5" style="62" hidden="1" customWidth="1"/>
    <col min="35" max="35" width="0" style="62" hidden="1" customWidth="1"/>
    <col min="36" max="16384" width="9" style="62"/>
  </cols>
  <sheetData>
    <row r="1" spans="1:33" ht="21" customHeight="1" x14ac:dyDescent="0.15">
      <c r="C1" s="791" t="s">
        <v>238</v>
      </c>
      <c r="D1" s="791"/>
      <c r="E1" s="791"/>
      <c r="F1" s="462" t="s">
        <v>239</v>
      </c>
      <c r="G1" s="462"/>
      <c r="H1" s="462"/>
      <c r="K1" s="60" t="s">
        <v>374</v>
      </c>
      <c r="L1"/>
      <c r="R1" s="371" t="s">
        <v>584</v>
      </c>
      <c r="AA1" s="238">
        <v>39448</v>
      </c>
      <c r="AB1" s="239">
        <f>YEAR(AA1)</f>
        <v>2008</v>
      </c>
      <c r="AD1" s="62" t="s">
        <v>49</v>
      </c>
    </row>
    <row r="2" spans="1:33" ht="18" customHeight="1" x14ac:dyDescent="0.15">
      <c r="C2" s="256" t="s">
        <v>244</v>
      </c>
      <c r="E2" s="256"/>
      <c r="F2" s="256"/>
      <c r="G2" s="256"/>
      <c r="H2"/>
      <c r="I2" s="178"/>
      <c r="J2" s="178"/>
      <c r="M2" s="61" t="s">
        <v>378</v>
      </c>
      <c r="AA2" s="53" t="s">
        <v>176</v>
      </c>
      <c r="AB2" s="197">
        <v>28</v>
      </c>
      <c r="AC2" s="197">
        <v>1</v>
      </c>
      <c r="AD2" s="197">
        <f>COUNTIF($J$5:$J$54,"登")</f>
        <v>0</v>
      </c>
      <c r="AE2" s="59"/>
      <c r="AF2" s="237" t="s">
        <v>330</v>
      </c>
      <c r="AG2" s="237" t="s">
        <v>333</v>
      </c>
    </row>
    <row r="3" spans="1:33" ht="21.75" customHeight="1" x14ac:dyDescent="0.15">
      <c r="E3" s="344" t="str">
        <f>IF($AD$2=0,$AD$5,IF(AND($AD$2&gt;=1,$AD$2&lt;=20),$AD$7&amp;$AD$2&amp;$AD$8,$AD$6))</f>
        <v>現在記入は、ありません。</v>
      </c>
      <c r="L3" s="382" t="s">
        <v>312</v>
      </c>
      <c r="AA3" s="53" t="s">
        <v>329</v>
      </c>
      <c r="AB3" s="197">
        <v>39</v>
      </c>
      <c r="AC3" s="197">
        <v>2</v>
      </c>
      <c r="AD3" s="62" t="s">
        <v>43</v>
      </c>
      <c r="AF3" s="231" t="s">
        <v>331</v>
      </c>
      <c r="AG3" s="237" t="s">
        <v>334</v>
      </c>
    </row>
    <row r="4" spans="1:33" ht="18" customHeight="1" x14ac:dyDescent="0.15">
      <c r="B4" s="197" t="s">
        <v>232</v>
      </c>
      <c r="C4" s="198" t="s">
        <v>233</v>
      </c>
      <c r="D4" s="198" t="s">
        <v>41</v>
      </c>
      <c r="E4" s="198" t="s">
        <v>42</v>
      </c>
      <c r="F4" s="198" t="s">
        <v>52</v>
      </c>
      <c r="G4" s="244" t="s">
        <v>53</v>
      </c>
      <c r="H4" s="244" t="s">
        <v>381</v>
      </c>
      <c r="I4" s="199" t="s">
        <v>196</v>
      </c>
      <c r="J4" s="198" t="s">
        <v>313</v>
      </c>
      <c r="L4" s="72" t="s">
        <v>234</v>
      </c>
      <c r="M4" s="388" t="s">
        <v>194</v>
      </c>
      <c r="O4" s="792"/>
      <c r="P4" s="710"/>
      <c r="Q4" s="790" t="s">
        <v>319</v>
      </c>
      <c r="R4" s="790"/>
      <c r="AA4" s="53" t="s">
        <v>179</v>
      </c>
      <c r="AB4" s="197">
        <v>21</v>
      </c>
      <c r="AC4" s="197">
        <v>3</v>
      </c>
      <c r="AD4" s="62" t="s">
        <v>43</v>
      </c>
      <c r="AF4" s="237" t="s">
        <v>332</v>
      </c>
      <c r="AG4" s="237" t="s">
        <v>335</v>
      </c>
    </row>
    <row r="5" spans="1:33" ht="18" customHeight="1" x14ac:dyDescent="0.15">
      <c r="A5" s="197"/>
      <c r="B5" s="197">
        <v>-1</v>
      </c>
      <c r="C5" s="360" t="str">
        <f>IF(県登録作成!I150&lt;&gt;0,"",IF(県登録作成!C150="","",県登録作成!C150))</f>
        <v/>
      </c>
      <c r="D5" s="283" t="str">
        <f>IF(県登録作成!I150&lt;&gt;0,"",IF(県登録作成!D150="","",県登録作成!D150))</f>
        <v/>
      </c>
      <c r="E5" s="284" t="str">
        <f>IF(県登録作成!I150&lt;&gt;0,"",IF(県登録作成!E150="","",県登録作成!E150))</f>
        <v/>
      </c>
      <c r="F5" s="340" t="str">
        <f>IF(県登録作成!I150&lt;&gt;0,"",IF(県登録作成!F150="","",県登録作成!F150))</f>
        <v/>
      </c>
      <c r="G5" s="362" t="str">
        <f>IF(県登録作成!I150&lt;&gt;0,"",IF(県登録作成!G150="","",県登録作成!G150))</f>
        <v/>
      </c>
      <c r="H5" s="345" t="str">
        <f>IF(県登録作成!I150&lt;&gt;0,"",IF(県登録作成!H150="","","済"))</f>
        <v/>
      </c>
      <c r="I5" s="255">
        <v>1</v>
      </c>
      <c r="J5" s="281"/>
      <c r="K5" s="197"/>
      <c r="L5" s="72" t="s">
        <v>57</v>
      </c>
      <c r="M5" s="47" t="s">
        <v>328</v>
      </c>
      <c r="O5" s="708"/>
      <c r="P5" s="708"/>
      <c r="Q5" s="373" t="s">
        <v>490</v>
      </c>
      <c r="AA5" s="228" t="str">
        <f>IF(ISERROR(VLOOKUP(O5,AA2:AC4,3,FALSE)),"",VLOOKUP(O5,AA2:AC4,3,FALSE))</f>
        <v/>
      </c>
      <c r="AB5" s="240">
        <f>YEAR(O4)</f>
        <v>1900</v>
      </c>
      <c r="AD5" s="62" t="s">
        <v>314</v>
      </c>
    </row>
    <row r="6" spans="1:33" ht="18" customHeight="1" x14ac:dyDescent="0.15">
      <c r="A6" s="197"/>
      <c r="B6" s="197" t="str">
        <f t="shared" ref="B6:B24" si="0">IF(G6="","",G6)</f>
        <v/>
      </c>
      <c r="C6" s="285" t="str">
        <f>IF(県登録作成!I151&lt;&gt;0,"",IF(県登録作成!C151="","",県登録作成!C151))</f>
        <v/>
      </c>
      <c r="D6" s="286" t="str">
        <f>IF(県登録作成!I151&lt;&gt;0,"",IF(県登録作成!D151="","",県登録作成!D151))</f>
        <v/>
      </c>
      <c r="E6" s="287" t="str">
        <f>IF(県登録作成!I151&lt;&gt;0,"",IF(県登録作成!E151="","",県登録作成!E151))</f>
        <v/>
      </c>
      <c r="F6" s="348" t="str">
        <f>IF(県登録作成!I151&lt;&gt;0,"",IF(県登録作成!F151="","",県登録作成!F151))</f>
        <v/>
      </c>
      <c r="G6" s="346" t="str">
        <f>IF(県登録作成!I151&lt;&gt;0,"",IF(県登録作成!G151="","",県登録作成!G151))</f>
        <v/>
      </c>
      <c r="H6" s="347" t="str">
        <f>IF(県登録作成!I151&lt;&gt;0,"",IF(県登録作成!H151="","","済"))</f>
        <v/>
      </c>
      <c r="I6" s="255">
        <v>2</v>
      </c>
      <c r="J6" s="280"/>
      <c r="K6" s="197"/>
      <c r="L6" s="72"/>
      <c r="M6" s="383" t="str">
        <f>IF(AA5="","",IF(AA5=1,AF2&amp;AB2+AB7&amp;AG2,IF(AA5=2,AF3&amp;AB3+AB7&amp;AG3,AF4&amp;AB4+AB7&amp;AG4)))</f>
        <v/>
      </c>
      <c r="Q6"/>
      <c r="R6" s="242" t="s">
        <v>371</v>
      </c>
      <c r="AD6" s="62" t="s">
        <v>315</v>
      </c>
    </row>
    <row r="7" spans="1:33" ht="18" customHeight="1" x14ac:dyDescent="0.15">
      <c r="A7" s="197"/>
      <c r="B7" s="197" t="str">
        <f t="shared" si="0"/>
        <v/>
      </c>
      <c r="C7" s="285" t="str">
        <f>IF(県登録作成!I152&lt;&gt;0,"",IF(県登録作成!C152="","",県登録作成!C152))</f>
        <v/>
      </c>
      <c r="D7" s="286" t="str">
        <f>IF(県登録作成!I152&lt;&gt;0,"",IF(県登録作成!D152="","",県登録作成!D152))</f>
        <v/>
      </c>
      <c r="E7" s="287" t="str">
        <f>IF(県登録作成!I152&lt;&gt;0,"",IF(県登録作成!E152="","",県登録作成!E152))</f>
        <v/>
      </c>
      <c r="F7" s="340" t="str">
        <f>IF(県登録作成!I152&lt;&gt;0,"",IF(県登録作成!F152="","",県登録作成!F152))</f>
        <v/>
      </c>
      <c r="G7" s="346" t="str">
        <f>IF(県登録作成!I152&lt;&gt;0,"",IF(県登録作成!G152="","",県登録作成!G152))</f>
        <v/>
      </c>
      <c r="H7" s="347" t="str">
        <f>IF(県登録作成!I152&lt;&gt;0,"",IF(県登録作成!H152="","","済"))</f>
        <v/>
      </c>
      <c r="I7" s="255">
        <v>3</v>
      </c>
      <c r="J7" s="280"/>
      <c r="K7" s="197"/>
      <c r="L7" s="72" t="s">
        <v>58</v>
      </c>
      <c r="M7" s="195" t="s">
        <v>538</v>
      </c>
      <c r="N7"/>
      <c r="AB7" s="241">
        <f>AB5-AB1</f>
        <v>-108</v>
      </c>
      <c r="AD7" s="62" t="s">
        <v>327</v>
      </c>
    </row>
    <row r="8" spans="1:33" ht="18" customHeight="1" x14ac:dyDescent="0.15">
      <c r="A8" s="197"/>
      <c r="B8" s="197" t="str">
        <f t="shared" si="0"/>
        <v/>
      </c>
      <c r="C8" s="285" t="str">
        <f>IF(県登録作成!I153&lt;&gt;0,"",IF(県登録作成!C153="","",県登録作成!C153))</f>
        <v/>
      </c>
      <c r="D8" s="286" t="str">
        <f>IF(県登録作成!I153&lt;&gt;0,"",IF(県登録作成!D153="","",県登録作成!D153))</f>
        <v/>
      </c>
      <c r="E8" s="287" t="str">
        <f>IF(県登録作成!I153&lt;&gt;0,"",IF(県登録作成!E153="","",県登録作成!E153))</f>
        <v/>
      </c>
      <c r="F8" s="348" t="str">
        <f>IF(県登録作成!I153&lt;&gt;0,"",IF(県登録作成!F153="","",県登録作成!F153))</f>
        <v/>
      </c>
      <c r="G8" s="346" t="str">
        <f>IF(県登録作成!I153&lt;&gt;0,"",IF(県登録作成!G153="","",県登録作成!G153))</f>
        <v/>
      </c>
      <c r="H8" s="347" t="str">
        <f>IF(県登録作成!I153&lt;&gt;0,"",IF(県登録作成!H153="","","済"))</f>
        <v/>
      </c>
      <c r="I8" s="255">
        <v>4</v>
      </c>
      <c r="J8" s="280"/>
      <c r="K8" s="197"/>
      <c r="L8" s="72"/>
      <c r="M8" s="195" t="s">
        <v>337</v>
      </c>
      <c r="Q8" s="243" t="s">
        <v>480</v>
      </c>
      <c r="R8" s="242" t="s">
        <v>355</v>
      </c>
      <c r="AD8" s="62" t="s">
        <v>336</v>
      </c>
    </row>
    <row r="9" spans="1:33" ht="18" customHeight="1" x14ac:dyDescent="0.15">
      <c r="A9" s="197"/>
      <c r="B9" s="197" t="str">
        <f t="shared" si="0"/>
        <v/>
      </c>
      <c r="C9" s="285" t="str">
        <f>IF(県登録作成!I154&lt;&gt;0,"",IF(県登録作成!C154="","",県登録作成!C154))</f>
        <v/>
      </c>
      <c r="D9" s="286" t="str">
        <f>IF(県登録作成!I154&lt;&gt;0,"",IF(県登録作成!D154="","",県登録作成!D154))</f>
        <v/>
      </c>
      <c r="E9" s="287" t="str">
        <f>IF(県登録作成!I154&lt;&gt;0,"",IF(県登録作成!E154="","",県登録作成!E154))</f>
        <v/>
      </c>
      <c r="F9" s="348" t="str">
        <f>IF(県登録作成!I154&lt;&gt;0,"",IF(県登録作成!F154="","",県登録作成!F154))</f>
        <v/>
      </c>
      <c r="G9" s="346" t="str">
        <f>IF(県登録作成!I154&lt;&gt;0,"",IF(県登録作成!G154="","",県登録作成!G154))</f>
        <v/>
      </c>
      <c r="H9" s="347" t="str">
        <f>IF(県登録作成!I154&lt;&gt;0,"",IF(県登録作成!H154="","","済"))</f>
        <v/>
      </c>
      <c r="I9" s="255">
        <v>5</v>
      </c>
      <c r="J9" s="280"/>
      <c r="K9" s="197"/>
      <c r="L9" s="72" t="s">
        <v>59</v>
      </c>
      <c r="M9" s="195" t="s">
        <v>523</v>
      </c>
      <c r="AD9" s="62" t="s">
        <v>322</v>
      </c>
      <c r="AE9" s="62">
        <v>4</v>
      </c>
    </row>
    <row r="10" spans="1:33" ht="18" customHeight="1" x14ac:dyDescent="0.15">
      <c r="A10" s="197"/>
      <c r="B10" s="197" t="str">
        <f t="shared" si="0"/>
        <v/>
      </c>
      <c r="C10" s="285" t="str">
        <f>IF(県登録作成!I155&lt;&gt;0,"",IF(県登録作成!C155="","",県登録作成!C155))</f>
        <v/>
      </c>
      <c r="D10" s="286" t="str">
        <f>IF(県登録作成!I155&lt;&gt;0,"",IF(県登録作成!D155="","",県登録作成!D155))</f>
        <v/>
      </c>
      <c r="E10" s="287" t="str">
        <f>IF(県登録作成!I155&lt;&gt;0,"",IF(県登録作成!E155="","",県登録作成!E155))</f>
        <v/>
      </c>
      <c r="F10" s="348" t="str">
        <f>IF(県登録作成!I155&lt;&gt;0,"",IF(県登録作成!F155="","",県登録作成!F155))</f>
        <v/>
      </c>
      <c r="G10" s="346" t="str">
        <f>IF(県登録作成!I155&lt;&gt;0,"",IF(県登録作成!G155="","",県登録作成!G155))</f>
        <v/>
      </c>
      <c r="H10" s="347" t="str">
        <f>IF(県登録作成!I155&lt;&gt;0,"",IF(県登録作成!H155="","","済"))</f>
        <v/>
      </c>
      <c r="I10" s="255">
        <v>6</v>
      </c>
      <c r="J10" s="280"/>
      <c r="K10" s="197"/>
      <c r="L10" s="72" t="s">
        <v>338</v>
      </c>
      <c r="M10" s="195" t="s">
        <v>526</v>
      </c>
      <c r="S10" s="215"/>
      <c r="AD10" s="62" t="s">
        <v>323</v>
      </c>
      <c r="AE10" s="62">
        <v>3</v>
      </c>
    </row>
    <row r="11" spans="1:33" ht="18" customHeight="1" x14ac:dyDescent="0.15">
      <c r="A11" s="197"/>
      <c r="B11" s="197" t="str">
        <f t="shared" si="0"/>
        <v/>
      </c>
      <c r="C11" s="285" t="str">
        <f>IF(県登録作成!I156&lt;&gt;0,"",IF(県登録作成!C156="","",県登録作成!C156))</f>
        <v/>
      </c>
      <c r="D11" s="286" t="str">
        <f>IF(県登録作成!I156&lt;&gt;0,"",IF(県登録作成!D156="","",県登録作成!D156))</f>
        <v/>
      </c>
      <c r="E11" s="287" t="str">
        <f>IF(県登録作成!I156&lt;&gt;0,"",IF(県登録作成!E156="","",県登録作成!E156))</f>
        <v/>
      </c>
      <c r="F11" s="340" t="str">
        <f>IF(県登録作成!I156&lt;&gt;0,"",IF(県登録作成!F156="","",県登録作成!F156))</f>
        <v/>
      </c>
      <c r="G11" s="346" t="str">
        <f>IF(県登録作成!I156&lt;&gt;0,"",IF(県登録作成!G156="","",県登録作成!G156))</f>
        <v/>
      </c>
      <c r="H11" s="347" t="str">
        <f>IF(県登録作成!I156&lt;&gt;0,"",IF(県登録作成!H156="","","済"))</f>
        <v/>
      </c>
      <c r="I11" s="255">
        <v>7</v>
      </c>
      <c r="J11" s="280"/>
      <c r="K11" s="197"/>
      <c r="L11" s="72"/>
      <c r="M11" s="229" t="s">
        <v>499</v>
      </c>
      <c r="AD11" s="62" t="s">
        <v>324</v>
      </c>
      <c r="AE11" s="62">
        <v>2</v>
      </c>
    </row>
    <row r="12" spans="1:33" ht="18" customHeight="1" x14ac:dyDescent="0.15">
      <c r="A12" s="197"/>
      <c r="B12" s="197" t="str">
        <f t="shared" si="0"/>
        <v/>
      </c>
      <c r="C12" s="285" t="str">
        <f>IF(県登録作成!I157&lt;&gt;0,"",IF(県登録作成!C157="","",県登録作成!C157))</f>
        <v/>
      </c>
      <c r="D12" s="286" t="str">
        <f>IF(県登録作成!I157&lt;&gt;0,"",IF(県登録作成!D157="","",県登録作成!D157))</f>
        <v/>
      </c>
      <c r="E12" s="287" t="str">
        <f>IF(県登録作成!I157&lt;&gt;0,"",IF(県登録作成!E157="","",県登録作成!E157))</f>
        <v/>
      </c>
      <c r="F12" s="348" t="str">
        <f>IF(県登録作成!I157&lt;&gt;0,"",IF(県登録作成!F157="","",県登録作成!F157))</f>
        <v/>
      </c>
      <c r="G12" s="346" t="str">
        <f>IF(県登録作成!I157&lt;&gt;0,"",IF(県登録作成!G157="","",県登録作成!G157))</f>
        <v/>
      </c>
      <c r="H12" s="347" t="str">
        <f>IF(県登録作成!I157&lt;&gt;0,"",IF(県登録作成!H157="","","済"))</f>
        <v/>
      </c>
      <c r="I12" s="255">
        <v>8</v>
      </c>
      <c r="J12" s="280"/>
      <c r="K12" s="197"/>
      <c r="L12"/>
      <c r="M12" s="214" t="s">
        <v>316</v>
      </c>
      <c r="N12"/>
      <c r="AD12" s="62" t="s">
        <v>325</v>
      </c>
      <c r="AE12" s="62">
        <v>1</v>
      </c>
    </row>
    <row r="13" spans="1:33" ht="18" customHeight="1" x14ac:dyDescent="0.15">
      <c r="A13" s="197"/>
      <c r="B13" s="197" t="str">
        <f t="shared" si="0"/>
        <v/>
      </c>
      <c r="C13" s="285" t="str">
        <f>IF(県登録作成!I158&lt;&gt;0,"",IF(県登録作成!C158="","",県登録作成!C158))</f>
        <v/>
      </c>
      <c r="D13" s="286" t="str">
        <f>IF(県登録作成!I158&lt;&gt;0,"",IF(県登録作成!D158="","",県登録作成!D158))</f>
        <v/>
      </c>
      <c r="E13" s="287" t="str">
        <f>IF(県登録作成!I158&lt;&gt;0,"",IF(県登録作成!E158="","",県登録作成!E158))</f>
        <v/>
      </c>
      <c r="F13" s="348" t="str">
        <f>IF(県登録作成!I158&lt;&gt;0,"",IF(県登録作成!F158="","",県登録作成!F158))</f>
        <v/>
      </c>
      <c r="G13" s="346" t="str">
        <f>IF(県登録作成!I158&lt;&gt;0,"",IF(県登録作成!G158="","",県登録作成!G158))</f>
        <v/>
      </c>
      <c r="H13" s="347" t="str">
        <f>IF(県登録作成!I158&lt;&gt;0,"",IF(県登録作成!H158="","","済"))</f>
        <v/>
      </c>
      <c r="I13" s="255">
        <v>9</v>
      </c>
      <c r="J13" s="280"/>
      <c r="K13" s="197"/>
      <c r="L13" s="72"/>
      <c r="M13" s="214" t="s">
        <v>317</v>
      </c>
      <c r="AE13" s="62">
        <v>0</v>
      </c>
    </row>
    <row r="14" spans="1:33" ht="18" customHeight="1" x14ac:dyDescent="0.15">
      <c r="A14" s="197"/>
      <c r="B14" s="197" t="str">
        <f t="shared" si="0"/>
        <v/>
      </c>
      <c r="C14" s="285" t="str">
        <f>IF(県登録作成!I159&lt;&gt;0,"",IF(県登録作成!C159="","",県登録作成!C159))</f>
        <v/>
      </c>
      <c r="D14" s="286" t="str">
        <f>IF(県登録作成!I159&lt;&gt;0,"",IF(県登録作成!D159="","",県登録作成!D159))</f>
        <v/>
      </c>
      <c r="E14" s="287" t="str">
        <f>IF(県登録作成!I159&lt;&gt;0,"",IF(県登録作成!E159="","",県登録作成!E159))</f>
        <v/>
      </c>
      <c r="F14" s="348" t="str">
        <f>IF(県登録作成!I159&lt;&gt;0,"",IF(県登録作成!F159="","",県登録作成!F159))</f>
        <v/>
      </c>
      <c r="G14" s="346" t="str">
        <f>IF(県登録作成!I159&lt;&gt;0,"",IF(県登録作成!G159="","",県登録作成!G159))</f>
        <v/>
      </c>
      <c r="H14" s="347" t="str">
        <f>IF(県登録作成!I159&lt;&gt;0,"",IF(県登録作成!H159="","","済"))</f>
        <v/>
      </c>
      <c r="I14" s="255">
        <v>10</v>
      </c>
      <c r="J14" s="280"/>
      <c r="K14" s="197"/>
      <c r="L14" s="72"/>
      <c r="M14" s="214" t="s">
        <v>318</v>
      </c>
    </row>
    <row r="15" spans="1:33" ht="18" customHeight="1" x14ac:dyDescent="0.15">
      <c r="A15" s="197"/>
      <c r="B15" s="197" t="str">
        <f t="shared" si="0"/>
        <v/>
      </c>
      <c r="C15" s="285" t="str">
        <f>IF(県登録作成!I160&lt;&gt;0,"",IF(県登録作成!C160="","",県登録作成!C160))</f>
        <v/>
      </c>
      <c r="D15" s="286" t="str">
        <f>IF(県登録作成!I160&lt;&gt;0,"",IF(県登録作成!D160="","",県登録作成!D160))</f>
        <v/>
      </c>
      <c r="E15" s="287" t="str">
        <f>IF(県登録作成!I160&lt;&gt;0,"",IF(県登録作成!E160="","",県登録作成!E160))</f>
        <v/>
      </c>
      <c r="F15" s="348" t="str">
        <f>IF(県登録作成!I160&lt;&gt;0,"",IF(県登録作成!F160="","",県登録作成!F160))</f>
        <v/>
      </c>
      <c r="G15" s="346" t="str">
        <f>IF(県登録作成!I160&lt;&gt;0,"",IF(県登録作成!G160="","",県登録作成!G160))</f>
        <v/>
      </c>
      <c r="H15" s="347" t="str">
        <f>IF(県登録作成!I160&lt;&gt;0,"",IF(県登録作成!H160="","","済"))</f>
        <v/>
      </c>
      <c r="I15" s="255">
        <v>11</v>
      </c>
      <c r="J15" s="280"/>
      <c r="K15" s="197"/>
      <c r="M15" s="214"/>
      <c r="N15" s="236"/>
      <c r="O15" s="236"/>
      <c r="P15" s="243" t="s">
        <v>351</v>
      </c>
      <c r="R15" s="242" t="s">
        <v>353</v>
      </c>
    </row>
    <row r="16" spans="1:33" ht="18" customHeight="1" x14ac:dyDescent="0.15">
      <c r="A16" s="197"/>
      <c r="B16" s="197" t="str">
        <f t="shared" si="0"/>
        <v/>
      </c>
      <c r="C16" s="285" t="str">
        <f>IF(県登録作成!I161&lt;&gt;0,"",IF(県登録作成!C161="","",県登録作成!C161))</f>
        <v/>
      </c>
      <c r="D16" s="286" t="str">
        <f>IF(県登録作成!I161&lt;&gt;0,"",IF(県登録作成!D161="","",県登録作成!D161))</f>
        <v/>
      </c>
      <c r="E16" s="287" t="str">
        <f>IF(県登録作成!I161&lt;&gt;0,"",IF(県登録作成!E161="","",県登録作成!E161))</f>
        <v/>
      </c>
      <c r="F16" s="348" t="str">
        <f>IF(県登録作成!I161&lt;&gt;0,"",IF(県登録作成!F161="","",県登録作成!F161))</f>
        <v/>
      </c>
      <c r="G16" s="346" t="str">
        <f>IF(県登録作成!I161&lt;&gt;0,"",IF(県登録作成!G161="","",県登録作成!G161))</f>
        <v/>
      </c>
      <c r="H16" s="347" t="str">
        <f>IF(県登録作成!I161&lt;&gt;0,"",IF(県登録作成!H161="","","済"))</f>
        <v/>
      </c>
      <c r="I16" s="255">
        <v>12</v>
      </c>
      <c r="J16" s="280"/>
      <c r="K16" s="197"/>
      <c r="L16" s="72" t="s">
        <v>340</v>
      </c>
      <c r="M16" s="195" t="s">
        <v>226</v>
      </c>
      <c r="N16" s="236"/>
      <c r="O16" s="236"/>
      <c r="P16" s="236"/>
    </row>
    <row r="17" spans="1:18" ht="18" customHeight="1" x14ac:dyDescent="0.15">
      <c r="A17" s="197"/>
      <c r="B17" s="197" t="str">
        <f t="shared" si="0"/>
        <v/>
      </c>
      <c r="C17" s="285" t="str">
        <f>IF(県登録作成!I162&lt;&gt;0,"",IF(県登録作成!C162="","",県登録作成!C162))</f>
        <v/>
      </c>
      <c r="D17" s="286" t="str">
        <f>IF(県登録作成!I162&lt;&gt;0,"",IF(県登録作成!D162="","",県登録作成!D162))</f>
        <v/>
      </c>
      <c r="E17" s="287" t="str">
        <f>IF(県登録作成!I162&lt;&gt;0,"",IF(県登録作成!E162="","",県登録作成!E162))</f>
        <v/>
      </c>
      <c r="F17" s="348" t="str">
        <f>IF(県登録作成!I162&lt;&gt;0,"",IF(県登録作成!F162="","",県登録作成!F162))</f>
        <v/>
      </c>
      <c r="G17" s="346" t="str">
        <f>IF(県登録作成!I162&lt;&gt;0,"",IF(県登録作成!G162="","",県登録作成!G162))</f>
        <v/>
      </c>
      <c r="H17" s="347" t="str">
        <f>IF(県登録作成!I162&lt;&gt;0,"",IF(県登録作成!H162="","","済"))</f>
        <v/>
      </c>
      <c r="I17" s="255">
        <v>13</v>
      </c>
      <c r="J17" s="280"/>
      <c r="K17" s="197"/>
      <c r="M17" s="236" t="s">
        <v>227</v>
      </c>
      <c r="Q17" s="242" t="s">
        <v>482</v>
      </c>
    </row>
    <row r="18" spans="1:18" ht="18" customHeight="1" x14ac:dyDescent="0.15">
      <c r="A18" s="197"/>
      <c r="B18" s="197" t="str">
        <f t="shared" si="0"/>
        <v/>
      </c>
      <c r="C18" s="285" t="str">
        <f>IF(県登録作成!I163&lt;&gt;0,"",IF(県登録作成!C163="","",県登録作成!C163))</f>
        <v/>
      </c>
      <c r="D18" s="286" t="str">
        <f>IF(県登録作成!I163&lt;&gt;0,"",IF(県登録作成!D163="","",県登録作成!D163))</f>
        <v/>
      </c>
      <c r="E18" s="287" t="str">
        <f>IF(県登録作成!I163&lt;&gt;0,"",IF(県登録作成!E163="","",県登録作成!E163))</f>
        <v/>
      </c>
      <c r="F18" s="348" t="str">
        <f>IF(県登録作成!I163&lt;&gt;0,"",IF(県登録作成!F163="","",県登録作成!F163))</f>
        <v/>
      </c>
      <c r="G18" s="346" t="str">
        <f>IF(県登録作成!I163&lt;&gt;0,"",IF(県登録作成!G163="","",県登録作成!G163))</f>
        <v/>
      </c>
      <c r="H18" s="347" t="str">
        <f>IF(県登録作成!I163&lt;&gt;0,"",IF(県登録作成!H163="","","済"))</f>
        <v/>
      </c>
      <c r="I18" s="255">
        <v>14</v>
      </c>
      <c r="J18" s="280"/>
      <c r="K18" s="197"/>
      <c r="M18" s="236"/>
      <c r="P18" s="367" t="s">
        <v>339</v>
      </c>
    </row>
    <row r="19" spans="1:18" ht="18" customHeight="1" x14ac:dyDescent="0.15">
      <c r="A19" s="197"/>
      <c r="B19" s="197" t="str">
        <f t="shared" si="0"/>
        <v/>
      </c>
      <c r="C19" s="285" t="str">
        <f>IF(県登録作成!I164&lt;&gt;0,"",IF(県登録作成!C164="","",県登録作成!C164))</f>
        <v/>
      </c>
      <c r="D19" s="286" t="str">
        <f>IF(県登録作成!I164&lt;&gt;0,"",IF(県登録作成!D164="","",県登録作成!D164))</f>
        <v/>
      </c>
      <c r="E19" s="287" t="str">
        <f>IF(県登録作成!I164&lt;&gt;0,"",IF(県登録作成!E164="","",県登録作成!E164))</f>
        <v/>
      </c>
      <c r="F19" s="348" t="str">
        <f>IF(県登録作成!I164&lt;&gt;0,"",IF(県登録作成!F164="","",県登録作成!F164))</f>
        <v/>
      </c>
      <c r="G19" s="346" t="str">
        <f>IF(県登録作成!I164&lt;&gt;0,"",IF(県登録作成!G164="","",県登録作成!G164))</f>
        <v/>
      </c>
      <c r="H19" s="347" t="str">
        <f>IF(県登録作成!I164&lt;&gt;0,"",IF(県登録作成!H164="","","済"))</f>
        <v/>
      </c>
      <c r="I19" s="255">
        <v>15</v>
      </c>
      <c r="J19" s="280"/>
      <c r="K19" s="197"/>
      <c r="L19" s="72"/>
      <c r="M19" s="61"/>
      <c r="P19" s="243" t="s">
        <v>351</v>
      </c>
      <c r="R19" s="242" t="s">
        <v>352</v>
      </c>
    </row>
    <row r="20" spans="1:18" ht="18" customHeight="1" x14ac:dyDescent="0.15">
      <c r="A20" s="197"/>
      <c r="B20" s="197" t="str">
        <f t="shared" si="0"/>
        <v/>
      </c>
      <c r="C20" s="285" t="str">
        <f>IF(県登録作成!I165&lt;&gt;0,"",IF(県登録作成!C165="","",県登録作成!C165))</f>
        <v/>
      </c>
      <c r="D20" s="286" t="str">
        <f>IF(県登録作成!I165&lt;&gt;0,"",IF(県登録作成!D165="","",県登録作成!D165))</f>
        <v/>
      </c>
      <c r="E20" s="287" t="str">
        <f>IF(県登録作成!I165&lt;&gt;0,"",IF(県登録作成!E165="","",県登録作成!E165))</f>
        <v/>
      </c>
      <c r="F20" s="348" t="str">
        <f>IF(県登録作成!I165&lt;&gt;0,"",IF(県登録作成!F165="","",県登録作成!F165))</f>
        <v/>
      </c>
      <c r="G20" s="346" t="str">
        <f>IF(県登録作成!I165&lt;&gt;0,"",IF(県登録作成!G165="","",県登録作成!G165))</f>
        <v/>
      </c>
      <c r="H20" s="347" t="str">
        <f>IF(県登録作成!I165&lt;&gt;0,"",IF(県登録作成!H165="","","済"))</f>
        <v/>
      </c>
      <c r="I20" s="255">
        <v>16</v>
      </c>
      <c r="J20" s="280"/>
      <c r="K20" s="197"/>
      <c r="L20" s="72"/>
      <c r="M20" s="408" t="s">
        <v>578</v>
      </c>
      <c r="N20"/>
      <c r="O20"/>
      <c r="P20"/>
    </row>
    <row r="21" spans="1:18" ht="18" customHeight="1" x14ac:dyDescent="0.15">
      <c r="A21" s="197"/>
      <c r="B21" s="197" t="str">
        <f t="shared" si="0"/>
        <v/>
      </c>
      <c r="C21" s="285" t="str">
        <f>IF(県登録作成!I166&lt;&gt;0,"",IF(県登録作成!C166="","",県登録作成!C166))</f>
        <v/>
      </c>
      <c r="D21" s="286" t="str">
        <f>IF(県登録作成!I166&lt;&gt;0,"",IF(県登録作成!D166="","",県登録作成!D166))</f>
        <v/>
      </c>
      <c r="E21" s="287" t="str">
        <f>IF(県登録作成!I166&lt;&gt;0,"",IF(県登録作成!E166="","",県登録作成!E166))</f>
        <v/>
      </c>
      <c r="F21" s="348" t="str">
        <f>IF(県登録作成!I166&lt;&gt;0,"",IF(県登録作成!F166="","",県登録作成!F166))</f>
        <v/>
      </c>
      <c r="G21" s="346" t="str">
        <f>IF(県登録作成!I166&lt;&gt;0,"",IF(県登録作成!G166="","",県登録作成!G166))</f>
        <v/>
      </c>
      <c r="H21" s="347" t="str">
        <f>IF(県登録作成!I166&lt;&gt;0,"",IF(県登録作成!H166="","","済"))</f>
        <v/>
      </c>
      <c r="I21" s="255">
        <v>17</v>
      </c>
      <c r="J21" s="280"/>
      <c r="K21" s="197"/>
      <c r="M21" s="405" t="s">
        <v>575</v>
      </c>
      <c r="N21"/>
      <c r="O21"/>
      <c r="P21"/>
    </row>
    <row r="22" spans="1:18" ht="18" customHeight="1" x14ac:dyDescent="0.15">
      <c r="A22" s="197"/>
      <c r="B22" s="197" t="str">
        <f t="shared" si="0"/>
        <v/>
      </c>
      <c r="C22" s="285" t="str">
        <f>IF(県登録作成!I167&lt;&gt;0,"",IF(県登録作成!C167="","",県登録作成!C167))</f>
        <v/>
      </c>
      <c r="D22" s="286" t="str">
        <f>IF(県登録作成!I167&lt;&gt;0,"",IF(県登録作成!D167="","",県登録作成!D167))</f>
        <v/>
      </c>
      <c r="E22" s="287" t="str">
        <f>IF(県登録作成!I167&lt;&gt;0,"",IF(県登録作成!E167="","",県登録作成!E167))</f>
        <v/>
      </c>
      <c r="F22" s="348" t="str">
        <f>IF(県登録作成!I167&lt;&gt;0,"",IF(県登録作成!F167="","",県登録作成!F167))</f>
        <v/>
      </c>
      <c r="G22" s="346" t="str">
        <f>IF(県登録作成!I167&lt;&gt;0,"",IF(県登録作成!G167="","",県登録作成!G167))</f>
        <v/>
      </c>
      <c r="H22" s="347" t="str">
        <f>IF(県登録作成!I167&lt;&gt;0,"",IF(県登録作成!H167="","","済"))</f>
        <v/>
      </c>
      <c r="I22" s="255">
        <v>18</v>
      </c>
      <c r="J22" s="280"/>
      <c r="K22" s="197"/>
      <c r="N22" s="405" t="s">
        <v>576</v>
      </c>
      <c r="O22" s="227"/>
      <c r="P22" s="227"/>
    </row>
    <row r="23" spans="1:18" ht="18" customHeight="1" x14ac:dyDescent="0.15">
      <c r="A23" s="197"/>
      <c r="B23" s="197" t="str">
        <f t="shared" si="0"/>
        <v/>
      </c>
      <c r="C23" s="285" t="str">
        <f>IF(県登録作成!I168&lt;&gt;0,"",IF(県登録作成!C168="","",県登録作成!C168))</f>
        <v/>
      </c>
      <c r="D23" s="286" t="str">
        <f>IF(県登録作成!I168&lt;&gt;0,"",IF(県登録作成!D168="","",県登録作成!D168))</f>
        <v/>
      </c>
      <c r="E23" s="287" t="str">
        <f>IF(県登録作成!I168&lt;&gt;0,"",IF(県登録作成!E168="","",県登録作成!E168))</f>
        <v/>
      </c>
      <c r="F23" s="348" t="str">
        <f>IF(県登録作成!I168&lt;&gt;0,"",IF(県登録作成!F168="","",県登録作成!F168))</f>
        <v/>
      </c>
      <c r="G23" s="346" t="str">
        <f>IF(県登録作成!I168&lt;&gt;0,"",IF(県登録作成!G168="","",県登録作成!G168))</f>
        <v/>
      </c>
      <c r="H23" s="347" t="str">
        <f>IF(県登録作成!I168&lt;&gt;0,"",IF(県登録作成!H168="","","済"))</f>
        <v/>
      </c>
      <c r="I23" s="255">
        <v>19</v>
      </c>
      <c r="J23" s="280"/>
      <c r="K23" s="197"/>
      <c r="L23" s="72" t="s">
        <v>341</v>
      </c>
      <c r="M23" s="61" t="s">
        <v>243</v>
      </c>
    </row>
    <row r="24" spans="1:18" ht="18" customHeight="1" x14ac:dyDescent="0.15">
      <c r="A24" s="197"/>
      <c r="B24" s="197" t="str">
        <f t="shared" si="0"/>
        <v/>
      </c>
      <c r="C24" s="285" t="str">
        <f>IF(県登録作成!I169&lt;&gt;0,"",IF(県登録作成!C169="","",県登録作成!C169))</f>
        <v/>
      </c>
      <c r="D24" s="286" t="str">
        <f>IF(県登録作成!I169&lt;&gt;0,"",IF(県登録作成!D169="","",県登録作成!D169))</f>
        <v/>
      </c>
      <c r="E24" s="287" t="str">
        <f>IF(県登録作成!I169&lt;&gt;0,"",IF(県登録作成!E169="","",県登録作成!E169))</f>
        <v/>
      </c>
      <c r="F24" s="348" t="str">
        <f>IF(県登録作成!I169&lt;&gt;0,"",IF(県登録作成!F169="","",県登録作成!F169))</f>
        <v/>
      </c>
      <c r="G24" s="346" t="str">
        <f>IF(県登録作成!I169&lt;&gt;0,"",IF(県登録作成!G169="","",県登録作成!G169))</f>
        <v/>
      </c>
      <c r="H24" s="347" t="str">
        <f>IF(県登録作成!I169&lt;&gt;0,"",IF(県登録作成!H169="","","済"))</f>
        <v/>
      </c>
      <c r="I24" s="255">
        <v>20</v>
      </c>
      <c r="J24" s="280"/>
      <c r="K24" s="197"/>
      <c r="L24" s="72" t="s">
        <v>241</v>
      </c>
      <c r="M24" s="61" t="s">
        <v>354</v>
      </c>
    </row>
    <row r="25" spans="1:18" ht="18" customHeight="1" x14ac:dyDescent="0.15">
      <c r="B25" s="197" t="str">
        <f t="shared" ref="B25:B30" si="1">IF(G25="","",G25)</f>
        <v/>
      </c>
      <c r="C25" s="285" t="str">
        <f>IF(県登録作成!I170&lt;&gt;0,"",IF(県登録作成!C170="","",県登録作成!C170))</f>
        <v/>
      </c>
      <c r="D25" s="286" t="str">
        <f>IF(県登録作成!I170&lt;&gt;0,"",IF(県登録作成!D170="","",県登録作成!D170))</f>
        <v/>
      </c>
      <c r="E25" s="287" t="str">
        <f>IF(県登録作成!I170&lt;&gt;0,"",IF(県登録作成!E170="","",県登録作成!E170))</f>
        <v/>
      </c>
      <c r="F25" s="348" t="str">
        <f>IF(県登録作成!I170&lt;&gt;0,"",IF(県登録作成!F170="","",県登録作成!F170))</f>
        <v/>
      </c>
      <c r="G25" s="346" t="str">
        <f>IF(県登録作成!I170&lt;&gt;0,"",IF(県登録作成!G170="","",県登録作成!G170))</f>
        <v/>
      </c>
      <c r="H25" s="347" t="str">
        <f>IF(県登録作成!I170&lt;&gt;0,"",IF(県登録作成!H170="","","済"))</f>
        <v/>
      </c>
      <c r="I25" s="255">
        <v>21</v>
      </c>
      <c r="J25" s="280"/>
      <c r="M25" s="229" t="s">
        <v>574</v>
      </c>
    </row>
    <row r="26" spans="1:18" ht="18" customHeight="1" x14ac:dyDescent="0.15">
      <c r="B26" s="197" t="str">
        <f t="shared" si="1"/>
        <v/>
      </c>
      <c r="C26" s="285" t="str">
        <f>IF(県登録作成!I171&lt;&gt;0,"",IF(県登録作成!C171="","",県登録作成!C171))</f>
        <v/>
      </c>
      <c r="D26" s="286" t="str">
        <f>IF(県登録作成!I171&lt;&gt;0,"",IF(県登録作成!D171="","",県登録作成!D171))</f>
        <v/>
      </c>
      <c r="E26" s="287" t="str">
        <f>IF(県登録作成!I171&lt;&gt;0,"",IF(県登録作成!E171="","",県登録作成!E171))</f>
        <v/>
      </c>
      <c r="F26" s="348" t="str">
        <f>IF(県登録作成!I171&lt;&gt;0,"",IF(県登録作成!F171="","",県登録作成!F171))</f>
        <v/>
      </c>
      <c r="G26" s="346" t="str">
        <f>IF(県登録作成!I171&lt;&gt;0,"",IF(県登録作成!G171="","",県登録作成!G171))</f>
        <v/>
      </c>
      <c r="H26" s="347" t="str">
        <f>IF(県登録作成!I171&lt;&gt;0,"",IF(県登録作成!H171="","","済"))</f>
        <v/>
      </c>
      <c r="I26" s="255">
        <v>22</v>
      </c>
      <c r="J26" s="280"/>
      <c r="L26" s="72" t="s">
        <v>245</v>
      </c>
      <c r="M26" s="61" t="s">
        <v>395</v>
      </c>
    </row>
    <row r="27" spans="1:18" ht="18" customHeight="1" x14ac:dyDescent="0.15">
      <c r="B27" s="197" t="str">
        <f t="shared" si="1"/>
        <v/>
      </c>
      <c r="C27" s="285" t="str">
        <f>IF(県登録作成!I172&lt;&gt;0,"",IF(県登録作成!C172="","",県登録作成!C172))</f>
        <v/>
      </c>
      <c r="D27" s="286" t="str">
        <f>IF(県登録作成!I172&lt;&gt;0,"",IF(県登録作成!D172="","",県登録作成!D172))</f>
        <v/>
      </c>
      <c r="E27" s="287" t="str">
        <f>IF(県登録作成!I172&lt;&gt;0,"",IF(県登録作成!E172="","",県登録作成!E172))</f>
        <v/>
      </c>
      <c r="F27" s="348" t="str">
        <f>IF(県登録作成!I172&lt;&gt;0,"",IF(県登録作成!F172="","",県登録作成!F172))</f>
        <v/>
      </c>
      <c r="G27" s="346" t="str">
        <f>IF(県登録作成!I172&lt;&gt;0,"",IF(県登録作成!G172="","",県登録作成!G172))</f>
        <v/>
      </c>
      <c r="H27" s="347" t="str">
        <f>IF(県登録作成!I172&lt;&gt;0,"",IF(県登録作成!H172="","","済"))</f>
        <v/>
      </c>
      <c r="I27" s="255">
        <v>23</v>
      </c>
      <c r="J27" s="280"/>
      <c r="M27" s="61" t="s">
        <v>388</v>
      </c>
    </row>
    <row r="28" spans="1:18" ht="18" customHeight="1" x14ac:dyDescent="0.15">
      <c r="B28" s="197" t="str">
        <f t="shared" si="1"/>
        <v/>
      </c>
      <c r="C28" s="285" t="str">
        <f>IF(県登録作成!I173&lt;&gt;0,"",IF(県登録作成!C173="","",県登録作成!C173))</f>
        <v/>
      </c>
      <c r="D28" s="286" t="str">
        <f>IF(県登録作成!I173&lt;&gt;0,"",IF(県登録作成!D173="","",県登録作成!D173))</f>
        <v/>
      </c>
      <c r="E28" s="287" t="str">
        <f>IF(県登録作成!I173&lt;&gt;0,"",IF(県登録作成!E173="","",県登録作成!E173))</f>
        <v/>
      </c>
      <c r="F28" s="348" t="str">
        <f>IF(県登録作成!I173&lt;&gt;0,"",IF(県登録作成!F173="","",県登録作成!F173))</f>
        <v/>
      </c>
      <c r="G28" s="346" t="str">
        <f>IF(県登録作成!I173&lt;&gt;0,"",IF(県登録作成!G173="","",県登録作成!G173))</f>
        <v/>
      </c>
      <c r="H28" s="347" t="str">
        <f>IF(県登録作成!I173&lt;&gt;0,"",IF(県登録作成!H173="","","済"))</f>
        <v/>
      </c>
      <c r="I28" s="255">
        <v>24</v>
      </c>
      <c r="J28" s="280"/>
      <c r="M28" s="61" t="s">
        <v>560</v>
      </c>
    </row>
    <row r="29" spans="1:18" ht="18" customHeight="1" x14ac:dyDescent="0.15">
      <c r="B29" s="197" t="str">
        <f t="shared" si="1"/>
        <v/>
      </c>
      <c r="C29" s="285" t="str">
        <f>IF(県登録作成!I174&lt;&gt;0,"",IF(県登録作成!C174="","",県登録作成!C174))</f>
        <v/>
      </c>
      <c r="D29" s="286" t="str">
        <f>IF(県登録作成!I174&lt;&gt;0,"",IF(県登録作成!D174="","",県登録作成!D174))</f>
        <v/>
      </c>
      <c r="E29" s="287" t="str">
        <f>IF(県登録作成!I174&lt;&gt;0,"",IF(県登録作成!E174="","",県登録作成!E174))</f>
        <v/>
      </c>
      <c r="F29" s="348" t="str">
        <f>IF(県登録作成!I174&lt;&gt;0,"",IF(県登録作成!F174="","",県登録作成!F174))</f>
        <v/>
      </c>
      <c r="G29" s="346" t="str">
        <f>IF(県登録作成!I174&lt;&gt;0,"",IF(県登録作成!G174="","",県登録作成!G174))</f>
        <v/>
      </c>
      <c r="H29" s="347" t="str">
        <f>IF(県登録作成!I174&lt;&gt;0,"",IF(県登録作成!H174="","","済"))</f>
        <v/>
      </c>
      <c r="I29" s="255">
        <v>25</v>
      </c>
      <c r="J29" s="280"/>
      <c r="M29" s="61" t="s">
        <v>396</v>
      </c>
    </row>
    <row r="30" spans="1:18" ht="18" customHeight="1" x14ac:dyDescent="0.15">
      <c r="B30" s="197" t="str">
        <f t="shared" si="1"/>
        <v/>
      </c>
      <c r="C30" s="285" t="str">
        <f>IF(県登録作成!I175&lt;&gt;0,"",IF(県登録作成!C175="","",県登録作成!C175))</f>
        <v/>
      </c>
      <c r="D30" s="286" t="str">
        <f>IF(県登録作成!I175&lt;&gt;0,"",IF(県登録作成!D175="","",県登録作成!D175))</f>
        <v/>
      </c>
      <c r="E30" s="287" t="str">
        <f>IF(県登録作成!I175&lt;&gt;0,"",IF(県登録作成!E175="","",県登録作成!E175))</f>
        <v/>
      </c>
      <c r="F30" s="348" t="str">
        <f>IF(県登録作成!I175&lt;&gt;0,"",IF(県登録作成!F175="","",県登録作成!F175))</f>
        <v/>
      </c>
      <c r="G30" s="346" t="str">
        <f>IF(県登録作成!I175&lt;&gt;0,"",IF(県登録作成!G175="","",県登録作成!G175))</f>
        <v/>
      </c>
      <c r="H30" s="347" t="str">
        <f>IF(県登録作成!I175&lt;&gt;0,"",IF(県登録作成!H175="","","済"))</f>
        <v/>
      </c>
      <c r="I30" s="255">
        <v>26</v>
      </c>
      <c r="J30" s="280"/>
      <c r="M30" s="61" t="s">
        <v>393</v>
      </c>
    </row>
    <row r="31" spans="1:18" ht="18" customHeight="1" x14ac:dyDescent="0.15">
      <c r="B31" s="197" t="str">
        <f t="shared" ref="B31:B54" si="2">IF(G31="","",G31)</f>
        <v/>
      </c>
      <c r="C31" s="285" t="str">
        <f>IF(県登録作成!I176&lt;&gt;0,"",IF(県登録作成!C176="","",県登録作成!C176))</f>
        <v/>
      </c>
      <c r="D31" s="286" t="str">
        <f>IF(県登録作成!I176&lt;&gt;0,"",IF(県登録作成!D176="","",県登録作成!D176))</f>
        <v/>
      </c>
      <c r="E31" s="287" t="str">
        <f>IF(県登録作成!I176&lt;&gt;0,"",IF(県登録作成!E176="","",県登録作成!E176))</f>
        <v/>
      </c>
      <c r="F31" s="348" t="str">
        <f>IF(県登録作成!I176&lt;&gt;0,"",IF(県登録作成!F176="","",県登録作成!F176))</f>
        <v/>
      </c>
      <c r="G31" s="346" t="str">
        <f>IF(県登録作成!I176&lt;&gt;0,"",IF(県登録作成!G176="","",県登録作成!G176))</f>
        <v/>
      </c>
      <c r="H31" s="347" t="str">
        <f>IF(県登録作成!I176&lt;&gt;0,"",IF(県登録作成!H176="","","済"))</f>
        <v/>
      </c>
      <c r="I31" s="255">
        <v>27</v>
      </c>
      <c r="J31" s="280"/>
      <c r="M31" s="61" t="s">
        <v>394</v>
      </c>
    </row>
    <row r="32" spans="1:18" ht="18" customHeight="1" x14ac:dyDescent="0.15">
      <c r="B32" s="197" t="str">
        <f t="shared" si="2"/>
        <v/>
      </c>
      <c r="C32" s="285" t="str">
        <f>IF(県登録作成!I177&lt;&gt;0,"",IF(県登録作成!C177="","",県登録作成!C177))</f>
        <v/>
      </c>
      <c r="D32" s="286" t="str">
        <f>IF(県登録作成!I177&lt;&gt;0,"",IF(県登録作成!D177="","",県登録作成!D177))</f>
        <v/>
      </c>
      <c r="E32" s="287" t="str">
        <f>IF(県登録作成!I177&lt;&gt;0,"",IF(県登録作成!E177="","",県登録作成!E177))</f>
        <v/>
      </c>
      <c r="F32" s="348" t="str">
        <f>IF(県登録作成!I177&lt;&gt;0,"",IF(県登録作成!F177="","",県登録作成!F177))</f>
        <v/>
      </c>
      <c r="G32" s="346" t="str">
        <f>IF(県登録作成!I177&lt;&gt;0,"",IF(県登録作成!G177="","",県登録作成!G177))</f>
        <v/>
      </c>
      <c r="H32" s="347" t="str">
        <f>IF(県登録作成!I177&lt;&gt;0,"",IF(県登録作成!H177="","","済"))</f>
        <v/>
      </c>
      <c r="I32" s="255">
        <v>28</v>
      </c>
      <c r="J32" s="280"/>
      <c r="L32" s="282" t="str">
        <f>IF($AD$2=0,$AD$5,IF(AND($AD$2&gt;=1,$AD$2&lt;=20),$AD$7&amp;$AD$2&amp;$AD$8,$AD$6))</f>
        <v>現在記入は、ありません。</v>
      </c>
    </row>
    <row r="33" spans="2:10" ht="18" customHeight="1" x14ac:dyDescent="0.15">
      <c r="B33" s="197" t="str">
        <f t="shared" si="2"/>
        <v/>
      </c>
      <c r="C33" s="285" t="str">
        <f>IF(県登録作成!I178&lt;&gt;0,"",IF(県登録作成!C178="","",県登録作成!C178))</f>
        <v/>
      </c>
      <c r="D33" s="286" t="str">
        <f>IF(県登録作成!I178&lt;&gt;0,"",IF(県登録作成!D178="","",県登録作成!D178))</f>
        <v/>
      </c>
      <c r="E33" s="287" t="str">
        <f>IF(県登録作成!I178&lt;&gt;0,"",IF(県登録作成!E178="","",県登録作成!E178))</f>
        <v/>
      </c>
      <c r="F33" s="348" t="str">
        <f>IF(県登録作成!I178&lt;&gt;0,"",IF(県登録作成!F178="","",県登録作成!F178))</f>
        <v/>
      </c>
      <c r="G33" s="346" t="str">
        <f>IF(県登録作成!I178&lt;&gt;0,"",IF(県登録作成!G178="","",県登録作成!G178))</f>
        <v/>
      </c>
      <c r="H33" s="347" t="str">
        <f>IF(県登録作成!I178&lt;&gt;0,"",IF(県登録作成!H178="","","済"))</f>
        <v/>
      </c>
      <c r="I33" s="255">
        <v>29</v>
      </c>
      <c r="J33" s="280"/>
    </row>
    <row r="34" spans="2:10" ht="18" customHeight="1" x14ac:dyDescent="0.15">
      <c r="B34" s="197" t="str">
        <f t="shared" si="2"/>
        <v/>
      </c>
      <c r="C34" s="285" t="str">
        <f>IF(県登録作成!I179&lt;&gt;0,"",IF(県登録作成!C179="","",県登録作成!C179))</f>
        <v/>
      </c>
      <c r="D34" s="286" t="str">
        <f>IF(県登録作成!I179&lt;&gt;0,"",IF(県登録作成!D179="","",県登録作成!D179))</f>
        <v/>
      </c>
      <c r="E34" s="287" t="str">
        <f>IF(県登録作成!I179&lt;&gt;0,"",IF(県登録作成!E179="","",県登録作成!E179))</f>
        <v/>
      </c>
      <c r="F34" s="348" t="str">
        <f>IF(県登録作成!I179&lt;&gt;0,"",IF(県登録作成!F179="","",県登録作成!F179))</f>
        <v/>
      </c>
      <c r="G34" s="346" t="str">
        <f>IF(県登録作成!I179&lt;&gt;0,"",IF(県登録作成!G179="","",県登録作成!G179))</f>
        <v/>
      </c>
      <c r="H34" s="347" t="str">
        <f>IF(県登録作成!I179&lt;&gt;0,"",IF(県登録作成!H179="","","済"))</f>
        <v/>
      </c>
      <c r="I34" s="255">
        <v>30</v>
      </c>
      <c r="J34" s="280"/>
    </row>
    <row r="35" spans="2:10" ht="18" customHeight="1" x14ac:dyDescent="0.15">
      <c r="B35" s="197" t="str">
        <f t="shared" si="2"/>
        <v/>
      </c>
      <c r="C35" s="285" t="str">
        <f>IF(県登録作成!I180&lt;&gt;0,"",IF(県登録作成!C180="","",県登録作成!C180))</f>
        <v/>
      </c>
      <c r="D35" s="286" t="str">
        <f>IF(県登録作成!I180&lt;&gt;0,"",IF(県登録作成!D180="","",県登録作成!D180))</f>
        <v/>
      </c>
      <c r="E35" s="287" t="str">
        <f>IF(県登録作成!I180&lt;&gt;0,"",IF(県登録作成!E180="","",県登録作成!E180))</f>
        <v/>
      </c>
      <c r="F35" s="348" t="str">
        <f>IF(県登録作成!I180&lt;&gt;0,"",IF(県登録作成!F180="","",県登録作成!F180))</f>
        <v/>
      </c>
      <c r="G35" s="346" t="str">
        <f>IF(県登録作成!I180&lt;&gt;0,"",IF(県登録作成!G180="","",県登録作成!G180))</f>
        <v/>
      </c>
      <c r="H35" s="347" t="str">
        <f>IF(県登録作成!I180&lt;&gt;0,"",IF(県登録作成!H180="","","済"))</f>
        <v/>
      </c>
      <c r="I35" s="255">
        <v>31</v>
      </c>
      <c r="J35" s="280"/>
    </row>
    <row r="36" spans="2:10" ht="18" customHeight="1" x14ac:dyDescent="0.15">
      <c r="B36" s="197" t="str">
        <f t="shared" si="2"/>
        <v/>
      </c>
      <c r="C36" s="285" t="str">
        <f>IF(県登録作成!I181&lt;&gt;0,"",IF(県登録作成!C181="","",県登録作成!C181))</f>
        <v/>
      </c>
      <c r="D36" s="286" t="str">
        <f>IF(県登録作成!I181&lt;&gt;0,"",IF(県登録作成!D181="","",県登録作成!D181))</f>
        <v/>
      </c>
      <c r="E36" s="287" t="str">
        <f>IF(県登録作成!I181&lt;&gt;0,"",IF(県登録作成!E181="","",県登録作成!E181))</f>
        <v/>
      </c>
      <c r="F36" s="348" t="str">
        <f>IF(県登録作成!I181&lt;&gt;0,"",IF(県登録作成!F181="","",県登録作成!F181))</f>
        <v/>
      </c>
      <c r="G36" s="346" t="str">
        <f>IF(県登録作成!I181&lt;&gt;0,"",IF(県登録作成!G181="","",県登録作成!G181))</f>
        <v/>
      </c>
      <c r="H36" s="347" t="str">
        <f>IF(県登録作成!I181&lt;&gt;0,"",IF(県登録作成!H181="","","済"))</f>
        <v/>
      </c>
      <c r="I36" s="255">
        <v>32</v>
      </c>
      <c r="J36" s="280"/>
    </row>
    <row r="37" spans="2:10" ht="18" customHeight="1" x14ac:dyDescent="0.15">
      <c r="B37" s="197" t="str">
        <f t="shared" si="2"/>
        <v/>
      </c>
      <c r="C37" s="285" t="str">
        <f>IF(県登録作成!I182&lt;&gt;0,"",IF(県登録作成!C182="","",県登録作成!C182))</f>
        <v/>
      </c>
      <c r="D37" s="286" t="str">
        <f>IF(県登録作成!I182&lt;&gt;0,"",IF(県登録作成!D182="","",県登録作成!D182))</f>
        <v/>
      </c>
      <c r="E37" s="287" t="str">
        <f>IF(県登録作成!I182&lt;&gt;0,"",IF(県登録作成!E182="","",県登録作成!E182))</f>
        <v/>
      </c>
      <c r="F37" s="348" t="str">
        <f>IF(県登録作成!I182&lt;&gt;0,"",IF(県登録作成!F182="","",県登録作成!F182))</f>
        <v/>
      </c>
      <c r="G37" s="346" t="str">
        <f>IF(県登録作成!I182&lt;&gt;0,"",IF(県登録作成!G182="","",県登録作成!G182))</f>
        <v/>
      </c>
      <c r="H37" s="347" t="str">
        <f>IF(県登録作成!I182&lt;&gt;0,"",IF(県登録作成!H182="","","済"))</f>
        <v/>
      </c>
      <c r="I37" s="255">
        <v>33</v>
      </c>
      <c r="J37" s="280"/>
    </row>
    <row r="38" spans="2:10" ht="18" customHeight="1" x14ac:dyDescent="0.15">
      <c r="B38" s="197" t="str">
        <f t="shared" si="2"/>
        <v/>
      </c>
      <c r="C38" s="285" t="str">
        <f>IF(県登録作成!I183&lt;&gt;0,"",IF(県登録作成!C183="","",県登録作成!C183))</f>
        <v/>
      </c>
      <c r="D38" s="286" t="str">
        <f>IF(県登録作成!I183&lt;&gt;0,"",IF(県登録作成!D183="","",県登録作成!D183))</f>
        <v/>
      </c>
      <c r="E38" s="287" t="str">
        <f>IF(県登録作成!I183&lt;&gt;0,"",IF(県登録作成!E183="","",県登録作成!E183))</f>
        <v/>
      </c>
      <c r="F38" s="348" t="str">
        <f>IF(県登録作成!I183&lt;&gt;0,"",IF(県登録作成!F183="","",県登録作成!F183))</f>
        <v/>
      </c>
      <c r="G38" s="346" t="str">
        <f>IF(県登録作成!I183&lt;&gt;0,"",IF(県登録作成!G183="","",県登録作成!G183))</f>
        <v/>
      </c>
      <c r="H38" s="347" t="str">
        <f>IF(県登録作成!I183&lt;&gt;0,"",IF(県登録作成!H183="","","済"))</f>
        <v/>
      </c>
      <c r="I38" s="255">
        <v>34</v>
      </c>
      <c r="J38" s="280"/>
    </row>
    <row r="39" spans="2:10" ht="18" customHeight="1" x14ac:dyDescent="0.15">
      <c r="B39" s="197" t="str">
        <f t="shared" si="2"/>
        <v/>
      </c>
      <c r="C39" s="285" t="str">
        <f>IF(県登録作成!I184&lt;&gt;0,"",IF(県登録作成!C184="","",県登録作成!C184))</f>
        <v/>
      </c>
      <c r="D39" s="286" t="str">
        <f>IF(県登録作成!I184&lt;&gt;0,"",IF(県登録作成!D184="","",県登録作成!D184))</f>
        <v/>
      </c>
      <c r="E39" s="287" t="str">
        <f>IF(県登録作成!I184&lt;&gt;0,"",IF(県登録作成!E184="","",県登録作成!E184))</f>
        <v/>
      </c>
      <c r="F39" s="348" t="str">
        <f>IF(県登録作成!I184&lt;&gt;0,"",IF(県登録作成!F184="","",県登録作成!F184))</f>
        <v/>
      </c>
      <c r="G39" s="346" t="str">
        <f>IF(県登録作成!I184&lt;&gt;0,"",IF(県登録作成!G184="","",県登録作成!G184))</f>
        <v/>
      </c>
      <c r="H39" s="347" t="str">
        <f>IF(県登録作成!I184&lt;&gt;0,"",IF(県登録作成!H184="","","済"))</f>
        <v/>
      </c>
      <c r="I39" s="255">
        <v>35</v>
      </c>
      <c r="J39" s="280"/>
    </row>
    <row r="40" spans="2:10" ht="18" customHeight="1" x14ac:dyDescent="0.15">
      <c r="B40" s="197" t="str">
        <f t="shared" si="2"/>
        <v/>
      </c>
      <c r="C40" s="285" t="str">
        <f>IF(県登録作成!I185&lt;&gt;0,"",IF(県登録作成!C185="","",県登録作成!C185))</f>
        <v/>
      </c>
      <c r="D40" s="286" t="str">
        <f>IF(県登録作成!I185&lt;&gt;0,"",IF(県登録作成!D185="","",県登録作成!D185))</f>
        <v/>
      </c>
      <c r="E40" s="287" t="str">
        <f>IF(県登録作成!I185&lt;&gt;0,"",IF(県登録作成!E185="","",県登録作成!E185))</f>
        <v/>
      </c>
      <c r="F40" s="348" t="str">
        <f>IF(県登録作成!I185&lt;&gt;0,"",IF(県登録作成!F185="","",県登録作成!F185))</f>
        <v/>
      </c>
      <c r="G40" s="346" t="str">
        <f>IF(県登録作成!I185&lt;&gt;0,"",IF(県登録作成!G185="","",県登録作成!G185))</f>
        <v/>
      </c>
      <c r="H40" s="347" t="str">
        <f>IF(県登録作成!I185&lt;&gt;0,"",IF(県登録作成!H185="","","済"))</f>
        <v/>
      </c>
      <c r="I40" s="255">
        <v>36</v>
      </c>
      <c r="J40" s="280"/>
    </row>
    <row r="41" spans="2:10" ht="18" customHeight="1" x14ac:dyDescent="0.15">
      <c r="B41" s="197" t="str">
        <f t="shared" si="2"/>
        <v/>
      </c>
      <c r="C41" s="285" t="str">
        <f>IF(県登録作成!I186&lt;&gt;0,"",IF(県登録作成!C186="","",県登録作成!C186))</f>
        <v/>
      </c>
      <c r="D41" s="286" t="str">
        <f>IF(県登録作成!I186&lt;&gt;0,"",IF(県登録作成!D186="","",県登録作成!D186))</f>
        <v/>
      </c>
      <c r="E41" s="287" t="str">
        <f>IF(県登録作成!I186&lt;&gt;0,"",IF(県登録作成!E186="","",県登録作成!E186))</f>
        <v/>
      </c>
      <c r="F41" s="348" t="str">
        <f>IF(県登録作成!I186&lt;&gt;0,"",IF(県登録作成!F186="","",県登録作成!F186))</f>
        <v/>
      </c>
      <c r="G41" s="346" t="str">
        <f>IF(県登録作成!I186&lt;&gt;0,"",IF(県登録作成!G186="","",県登録作成!G186))</f>
        <v/>
      </c>
      <c r="H41" s="347" t="str">
        <f>IF(県登録作成!I186&lt;&gt;0,"",IF(県登録作成!H186="","","済"))</f>
        <v/>
      </c>
      <c r="I41" s="255">
        <v>37</v>
      </c>
      <c r="J41" s="280"/>
    </row>
    <row r="42" spans="2:10" ht="18" customHeight="1" x14ac:dyDescent="0.15">
      <c r="B42" s="197" t="str">
        <f t="shared" si="2"/>
        <v/>
      </c>
      <c r="C42" s="285" t="str">
        <f>IF(県登録作成!I187&lt;&gt;0,"",IF(県登録作成!C187="","",県登録作成!C187))</f>
        <v/>
      </c>
      <c r="D42" s="286" t="str">
        <f>IF(県登録作成!I187&lt;&gt;0,"",IF(県登録作成!D187="","",県登録作成!D187))</f>
        <v/>
      </c>
      <c r="E42" s="287" t="str">
        <f>IF(県登録作成!I187&lt;&gt;0,"",IF(県登録作成!E187="","",県登録作成!E187))</f>
        <v/>
      </c>
      <c r="F42" s="348" t="str">
        <f>IF(県登録作成!I187&lt;&gt;0,"",IF(県登録作成!F187="","",県登録作成!F187))</f>
        <v/>
      </c>
      <c r="G42" s="346" t="str">
        <f>IF(県登録作成!I187&lt;&gt;0,"",IF(県登録作成!G187="","",県登録作成!G187))</f>
        <v/>
      </c>
      <c r="H42" s="347" t="str">
        <f>IF(県登録作成!I187&lt;&gt;0,"",IF(県登録作成!H187="","","済"))</f>
        <v/>
      </c>
      <c r="I42" s="255">
        <v>38</v>
      </c>
      <c r="J42" s="280"/>
    </row>
    <row r="43" spans="2:10" ht="18" customHeight="1" x14ac:dyDescent="0.15">
      <c r="B43" s="197" t="str">
        <f t="shared" si="2"/>
        <v/>
      </c>
      <c r="C43" s="285" t="str">
        <f>IF(県登録作成!I188&lt;&gt;0,"",IF(県登録作成!C188="","",県登録作成!C188))</f>
        <v/>
      </c>
      <c r="D43" s="286" t="str">
        <f>IF(県登録作成!I188&lt;&gt;0,"",IF(県登録作成!D188="","",県登録作成!D188))</f>
        <v/>
      </c>
      <c r="E43" s="287" t="str">
        <f>IF(県登録作成!I188&lt;&gt;0,"",IF(県登録作成!E188="","",県登録作成!E188))</f>
        <v/>
      </c>
      <c r="F43" s="348" t="str">
        <f>IF(県登録作成!I188&lt;&gt;0,"",IF(県登録作成!F188="","",県登録作成!F188))</f>
        <v/>
      </c>
      <c r="G43" s="346" t="str">
        <f>IF(県登録作成!I188&lt;&gt;0,"",IF(県登録作成!G188="","",県登録作成!G188))</f>
        <v/>
      </c>
      <c r="H43" s="347" t="str">
        <f>IF(県登録作成!I188&lt;&gt;0,"",IF(県登録作成!H188="","","済"))</f>
        <v/>
      </c>
      <c r="I43" s="255">
        <v>39</v>
      </c>
      <c r="J43" s="280"/>
    </row>
    <row r="44" spans="2:10" ht="18" customHeight="1" x14ac:dyDescent="0.15">
      <c r="B44" s="197" t="str">
        <f t="shared" si="2"/>
        <v/>
      </c>
      <c r="C44" s="285" t="str">
        <f>IF(県登録作成!I189&lt;&gt;0,"",IF(県登録作成!C189="","",県登録作成!C189))</f>
        <v/>
      </c>
      <c r="D44" s="286" t="str">
        <f>IF(県登録作成!I189&lt;&gt;0,"",IF(県登録作成!D189="","",県登録作成!D189))</f>
        <v/>
      </c>
      <c r="E44" s="287" t="str">
        <f>IF(県登録作成!I189&lt;&gt;0,"",IF(県登録作成!E189="","",県登録作成!E189))</f>
        <v/>
      </c>
      <c r="F44" s="348" t="str">
        <f>IF(県登録作成!I189&lt;&gt;0,"",IF(県登録作成!F189="","",県登録作成!F189))</f>
        <v/>
      </c>
      <c r="G44" s="346" t="str">
        <f>IF(県登録作成!I189&lt;&gt;0,"",IF(県登録作成!G189="","",県登録作成!G189))</f>
        <v/>
      </c>
      <c r="H44" s="347" t="str">
        <f>IF(県登録作成!I189&lt;&gt;0,"",IF(県登録作成!H189="","","済"))</f>
        <v/>
      </c>
      <c r="I44" s="255">
        <v>40</v>
      </c>
      <c r="J44" s="280"/>
    </row>
    <row r="45" spans="2:10" ht="18" customHeight="1" x14ac:dyDescent="0.15">
      <c r="B45" s="197" t="str">
        <f t="shared" si="2"/>
        <v/>
      </c>
      <c r="C45" s="285" t="str">
        <f>IF(県登録作成!I190&lt;&gt;0,"",IF(県登録作成!C190="","",県登録作成!C190))</f>
        <v/>
      </c>
      <c r="D45" s="286" t="str">
        <f>IF(県登録作成!I190&lt;&gt;0,"",IF(県登録作成!D190="","",県登録作成!D190))</f>
        <v/>
      </c>
      <c r="E45" s="287" t="str">
        <f>IF(県登録作成!I190&lt;&gt;0,"",IF(県登録作成!E190="","",県登録作成!E190))</f>
        <v/>
      </c>
      <c r="F45" s="348" t="str">
        <f>IF(県登録作成!I190&lt;&gt;0,"",IF(県登録作成!F190="","",県登録作成!F190))</f>
        <v/>
      </c>
      <c r="G45" s="346" t="str">
        <f>IF(県登録作成!I190&lt;&gt;0,"",IF(県登録作成!G190="","",県登録作成!G190))</f>
        <v/>
      </c>
      <c r="H45" s="347" t="str">
        <f>IF(県登録作成!I190&lt;&gt;0,"",IF(県登録作成!H190="","","済"))</f>
        <v/>
      </c>
      <c r="I45" s="255">
        <v>41</v>
      </c>
      <c r="J45" s="280"/>
    </row>
    <row r="46" spans="2:10" ht="18" customHeight="1" x14ac:dyDescent="0.15">
      <c r="B46" s="197" t="str">
        <f t="shared" si="2"/>
        <v/>
      </c>
      <c r="C46" s="285" t="str">
        <f>IF(県登録作成!I191&lt;&gt;0,"",IF(県登録作成!C191="","",県登録作成!C191))</f>
        <v/>
      </c>
      <c r="D46" s="286" t="str">
        <f>IF(県登録作成!I191&lt;&gt;0,"",IF(県登録作成!D191="","",県登録作成!D191))</f>
        <v/>
      </c>
      <c r="E46" s="287" t="str">
        <f>IF(県登録作成!I191&lt;&gt;0,"",IF(県登録作成!E191="","",県登録作成!E191))</f>
        <v/>
      </c>
      <c r="F46" s="348" t="str">
        <f>IF(県登録作成!I191&lt;&gt;0,"",IF(県登録作成!F191="","",県登録作成!F191))</f>
        <v/>
      </c>
      <c r="G46" s="346" t="str">
        <f>IF(県登録作成!I191&lt;&gt;0,"",IF(県登録作成!G191="","",県登録作成!G191))</f>
        <v/>
      </c>
      <c r="H46" s="347" t="str">
        <f>IF(県登録作成!I191&lt;&gt;0,"",IF(県登録作成!H191="","","済"))</f>
        <v/>
      </c>
      <c r="I46" s="255">
        <v>42</v>
      </c>
      <c r="J46" s="280"/>
    </row>
    <row r="47" spans="2:10" ht="18" customHeight="1" x14ac:dyDescent="0.15">
      <c r="B47" s="197" t="str">
        <f t="shared" si="2"/>
        <v/>
      </c>
      <c r="C47" s="285" t="str">
        <f>IF(県登録作成!I192&lt;&gt;0,"",IF(県登録作成!C192="","",県登録作成!C192))</f>
        <v/>
      </c>
      <c r="D47" s="286" t="str">
        <f>IF(県登録作成!I192&lt;&gt;0,"",IF(県登録作成!D192="","",県登録作成!D192))</f>
        <v/>
      </c>
      <c r="E47" s="287" t="str">
        <f>IF(県登録作成!I192&lt;&gt;0,"",IF(県登録作成!E192="","",県登録作成!E192))</f>
        <v/>
      </c>
      <c r="F47" s="348" t="str">
        <f>IF(県登録作成!I192&lt;&gt;0,"",IF(県登録作成!F192="","",県登録作成!F192))</f>
        <v/>
      </c>
      <c r="G47" s="346" t="str">
        <f>IF(県登録作成!I192&lt;&gt;0,"",IF(県登録作成!G192="","",県登録作成!G192))</f>
        <v/>
      </c>
      <c r="H47" s="347" t="str">
        <f>IF(県登録作成!I192&lt;&gt;0,"",IF(県登録作成!H192="","","済"))</f>
        <v/>
      </c>
      <c r="I47" s="255">
        <v>43</v>
      </c>
      <c r="J47" s="280"/>
    </row>
    <row r="48" spans="2:10" ht="18" customHeight="1" x14ac:dyDescent="0.15">
      <c r="B48" s="197" t="str">
        <f t="shared" si="2"/>
        <v/>
      </c>
      <c r="C48" s="285" t="str">
        <f>IF(県登録作成!I193&lt;&gt;0,"",IF(県登録作成!C193="","",県登録作成!C193))</f>
        <v/>
      </c>
      <c r="D48" s="286" t="str">
        <f>IF(県登録作成!I193&lt;&gt;0,"",IF(県登録作成!D193="","",県登録作成!D193))</f>
        <v/>
      </c>
      <c r="E48" s="287" t="str">
        <f>IF(県登録作成!I193&lt;&gt;0,"",IF(県登録作成!E193="","",県登録作成!E193))</f>
        <v/>
      </c>
      <c r="F48" s="348" t="str">
        <f>IF(県登録作成!I193&lt;&gt;0,"",IF(県登録作成!F193="","",県登録作成!F193))</f>
        <v/>
      </c>
      <c r="G48" s="346" t="str">
        <f>IF(県登録作成!I193&lt;&gt;0,"",IF(県登録作成!G193="","",県登録作成!G193))</f>
        <v/>
      </c>
      <c r="H48" s="347" t="str">
        <f>IF(県登録作成!I193&lt;&gt;0,"",IF(県登録作成!H193="","","済"))</f>
        <v/>
      </c>
      <c r="I48" s="255">
        <v>44</v>
      </c>
      <c r="J48" s="280"/>
    </row>
    <row r="49" spans="2:10" ht="18" customHeight="1" x14ac:dyDescent="0.15">
      <c r="B49" s="197" t="str">
        <f t="shared" si="2"/>
        <v/>
      </c>
      <c r="C49" s="285" t="str">
        <f>IF(県登録作成!I194&lt;&gt;0,"",IF(県登録作成!C194="","",県登録作成!C194))</f>
        <v/>
      </c>
      <c r="D49" s="286" t="str">
        <f>IF(県登録作成!I194&lt;&gt;0,"",IF(県登録作成!D194="","",県登録作成!D194))</f>
        <v/>
      </c>
      <c r="E49" s="287" t="str">
        <f>IF(県登録作成!I194&lt;&gt;0,"",IF(県登録作成!E194="","",県登録作成!E194))</f>
        <v/>
      </c>
      <c r="F49" s="348" t="str">
        <f>IF(県登録作成!I194&lt;&gt;0,"",IF(県登録作成!F194="","",県登録作成!F194))</f>
        <v/>
      </c>
      <c r="G49" s="346" t="str">
        <f>IF(県登録作成!I194&lt;&gt;0,"",IF(県登録作成!G194="","",県登録作成!G194))</f>
        <v/>
      </c>
      <c r="H49" s="347" t="str">
        <f>IF(県登録作成!I194&lt;&gt;0,"",IF(県登録作成!H194="","","済"))</f>
        <v/>
      </c>
      <c r="I49" s="255">
        <v>45</v>
      </c>
      <c r="J49" s="280"/>
    </row>
    <row r="50" spans="2:10" ht="18" customHeight="1" x14ac:dyDescent="0.15">
      <c r="B50" s="197" t="str">
        <f t="shared" si="2"/>
        <v/>
      </c>
      <c r="C50" s="285" t="str">
        <f>IF(県登録作成!I195&lt;&gt;0,"",IF(県登録作成!C195="","",県登録作成!C195))</f>
        <v/>
      </c>
      <c r="D50" s="286" t="str">
        <f>IF(県登録作成!I195&lt;&gt;0,"",IF(県登録作成!D195="","",県登録作成!D195))</f>
        <v/>
      </c>
      <c r="E50" s="287" t="str">
        <f>IF(県登録作成!I195&lt;&gt;0,"",IF(県登録作成!E195="","",県登録作成!E195))</f>
        <v/>
      </c>
      <c r="F50" s="348" t="str">
        <f>IF(県登録作成!I195&lt;&gt;0,"",IF(県登録作成!F195="","",県登録作成!F195))</f>
        <v/>
      </c>
      <c r="G50" s="346" t="str">
        <f>IF(県登録作成!I195&lt;&gt;0,"",IF(県登録作成!G195="","",県登録作成!G195))</f>
        <v/>
      </c>
      <c r="H50" s="347" t="str">
        <f>IF(県登録作成!I195&lt;&gt;0,"",IF(県登録作成!H195="","","済"))</f>
        <v/>
      </c>
      <c r="I50" s="255">
        <v>46</v>
      </c>
      <c r="J50" s="280"/>
    </row>
    <row r="51" spans="2:10" ht="18" customHeight="1" x14ac:dyDescent="0.15">
      <c r="B51" s="197" t="str">
        <f t="shared" si="2"/>
        <v/>
      </c>
      <c r="C51" s="285" t="str">
        <f>IF(県登録作成!I196&lt;&gt;0,"",IF(県登録作成!C196="","",県登録作成!C196))</f>
        <v/>
      </c>
      <c r="D51" s="286" t="str">
        <f>IF(県登録作成!I196&lt;&gt;0,"",IF(県登録作成!D196="","",県登録作成!D196))</f>
        <v/>
      </c>
      <c r="E51" s="287" t="str">
        <f>IF(県登録作成!I196&lt;&gt;0,"",IF(県登録作成!E196="","",県登録作成!E196))</f>
        <v/>
      </c>
      <c r="F51" s="348" t="str">
        <f>IF(県登録作成!I196&lt;&gt;0,"",IF(県登録作成!F196="","",県登録作成!F196))</f>
        <v/>
      </c>
      <c r="G51" s="346" t="str">
        <f>IF(県登録作成!I196&lt;&gt;0,"",IF(県登録作成!G196="","",県登録作成!G196))</f>
        <v/>
      </c>
      <c r="H51" s="347" t="str">
        <f>IF(県登録作成!I196&lt;&gt;0,"",IF(県登録作成!H196="","","済"))</f>
        <v/>
      </c>
      <c r="I51" s="255">
        <v>47</v>
      </c>
      <c r="J51" s="280"/>
    </row>
    <row r="52" spans="2:10" ht="18" customHeight="1" x14ac:dyDescent="0.15">
      <c r="B52" s="197" t="str">
        <f t="shared" si="2"/>
        <v/>
      </c>
      <c r="C52" s="285" t="str">
        <f>IF(県登録作成!I197&lt;&gt;0,"",IF(県登録作成!C197="","",県登録作成!C197))</f>
        <v/>
      </c>
      <c r="D52" s="286" t="str">
        <f>IF(県登録作成!I197&lt;&gt;0,"",IF(県登録作成!D197="","",県登録作成!D197))</f>
        <v/>
      </c>
      <c r="E52" s="287" t="str">
        <f>IF(県登録作成!I197&lt;&gt;0,"",IF(県登録作成!E197="","",県登録作成!E197))</f>
        <v/>
      </c>
      <c r="F52" s="348" t="str">
        <f>IF(県登録作成!I197&lt;&gt;0,"",IF(県登録作成!F197="","",県登録作成!F197))</f>
        <v/>
      </c>
      <c r="G52" s="346" t="str">
        <f>IF(県登録作成!I197&lt;&gt;0,"",IF(県登録作成!G197="","",県登録作成!G197))</f>
        <v/>
      </c>
      <c r="H52" s="347" t="str">
        <f>IF(県登録作成!I197&lt;&gt;0,"",IF(県登録作成!H197="","","済"))</f>
        <v/>
      </c>
      <c r="I52" s="255">
        <v>48</v>
      </c>
      <c r="J52" s="280"/>
    </row>
    <row r="53" spans="2:10" ht="18" customHeight="1" x14ac:dyDescent="0.15">
      <c r="B53" s="197" t="str">
        <f t="shared" si="2"/>
        <v/>
      </c>
      <c r="C53" s="285" t="str">
        <f>IF(県登録作成!I198&lt;&gt;0,"",IF(県登録作成!C198="","",県登録作成!C198))</f>
        <v/>
      </c>
      <c r="D53" s="286" t="str">
        <f>IF(県登録作成!I198&lt;&gt;0,"",IF(県登録作成!D198="","",県登録作成!D198))</f>
        <v/>
      </c>
      <c r="E53" s="287" t="str">
        <f>IF(県登録作成!I198&lt;&gt;0,"",IF(県登録作成!E198="","",県登録作成!E198))</f>
        <v/>
      </c>
      <c r="F53" s="348" t="str">
        <f>IF(県登録作成!I198&lt;&gt;0,"",IF(県登録作成!F198="","",県登録作成!F198))</f>
        <v/>
      </c>
      <c r="G53" s="346" t="str">
        <f>IF(県登録作成!I198&lt;&gt;0,"",IF(県登録作成!G198="","",県登録作成!G198))</f>
        <v/>
      </c>
      <c r="H53" s="347" t="str">
        <f>IF(県登録作成!I198&lt;&gt;0,"",IF(県登録作成!H198="","","済"))</f>
        <v/>
      </c>
      <c r="I53" s="255">
        <v>49</v>
      </c>
      <c r="J53" s="280"/>
    </row>
    <row r="54" spans="2:10" ht="18" customHeight="1" x14ac:dyDescent="0.15">
      <c r="B54" s="197" t="str">
        <f t="shared" si="2"/>
        <v/>
      </c>
      <c r="C54" s="285" t="str">
        <f>IF(県登録作成!I199&lt;&gt;0,"",IF(県登録作成!C199="","",県登録作成!C199))</f>
        <v/>
      </c>
      <c r="D54" s="286" t="str">
        <f>IF(県登録作成!I199&lt;&gt;0,"",IF(県登録作成!D199="","",県登録作成!D199))</f>
        <v/>
      </c>
      <c r="E54" s="287" t="str">
        <f>IF(県登録作成!I199&lt;&gt;0,"",IF(県登録作成!E199="","",県登録作成!E199))</f>
        <v/>
      </c>
      <c r="F54" s="348" t="str">
        <f>IF(県登録作成!I199&lt;&gt;0,"",IF(県登録作成!F199="","",県登録作成!F199))</f>
        <v/>
      </c>
      <c r="G54" s="346" t="str">
        <f>IF(県登録作成!I199&lt;&gt;0,"",IF(県登録作成!G199="","",県登録作成!G199))</f>
        <v/>
      </c>
      <c r="H54" s="347" t="str">
        <f>IF(県登録作成!I199&lt;&gt;0,"",IF(県登録作成!H199="","","済"))</f>
        <v/>
      </c>
      <c r="I54" s="255">
        <v>50</v>
      </c>
      <c r="J54" s="387"/>
    </row>
    <row r="55" spans="2:10" ht="18" customHeight="1" x14ac:dyDescent="0.15">
      <c r="I55"/>
    </row>
    <row r="56" spans="2:10" ht="18" customHeight="1" x14ac:dyDescent="0.15">
      <c r="I56"/>
    </row>
    <row r="70" spans="3:10" ht="21" hidden="1" customHeight="1" x14ac:dyDescent="0.15">
      <c r="C70" s="254" t="str">
        <f>IF(県登録作成!I215&lt;&gt;0,"",IF(県登録作成!C215="","",県登録作成!C215))</f>
        <v/>
      </c>
      <c r="D70" s="254" t="str">
        <f>IF(県登録作成!I215&lt;&gt;0,"",IF(県登録作成!D215="","",県登録作成!D215))</f>
        <v/>
      </c>
      <c r="E70" s="254" t="str">
        <f>IF(県登録作成!I215&lt;&gt;0,"",IF(県登録作成!E215="","",県登録作成!E215))</f>
        <v/>
      </c>
      <c r="F70" s="254" t="str">
        <f>IF(県登録作成!I215&lt;&gt;0,"",IF(県登録作成!F215="","",県登録作成!F215))</f>
        <v/>
      </c>
      <c r="G70" s="254" t="str">
        <f>IF(県登録作成!I215&lt;&gt;0,"",IF(県登録作成!G215="","",県登録作成!G215))</f>
        <v/>
      </c>
      <c r="H70" s="254" t="str">
        <f>IF(県登録作成!I215&lt;&gt;0,"",IF(県登録作成!H215="","","済"))</f>
        <v/>
      </c>
      <c r="I70" s="254">
        <v>1</v>
      </c>
      <c r="J70" s="253"/>
    </row>
    <row r="97" spans="2:34" ht="18" customHeight="1" x14ac:dyDescent="0.15">
      <c r="C97"/>
      <c r="AC97"/>
      <c r="AD97"/>
      <c r="AE97"/>
      <c r="AF97"/>
      <c r="AG97"/>
      <c r="AH97"/>
    </row>
    <row r="98" spans="2:34" ht="9" customHeight="1" x14ac:dyDescent="0.15">
      <c r="AC98"/>
      <c r="AD98"/>
      <c r="AE98"/>
      <c r="AF98"/>
      <c r="AG98"/>
      <c r="AH98"/>
    </row>
    <row r="99" spans="2:34" ht="18" customHeight="1" x14ac:dyDescent="0.15">
      <c r="B99"/>
      <c r="H99"/>
      <c r="I99"/>
      <c r="J99"/>
      <c r="K99"/>
      <c r="L99"/>
      <c r="M99"/>
      <c r="AC99"/>
      <c r="AD99"/>
      <c r="AE99"/>
      <c r="AF99"/>
      <c r="AG99"/>
      <c r="AH99"/>
    </row>
    <row r="100" spans="2:34" ht="18" customHeight="1" x14ac:dyDescent="0.15">
      <c r="B100"/>
      <c r="H100"/>
      <c r="I100"/>
      <c r="J100"/>
      <c r="K100"/>
      <c r="L100"/>
      <c r="M100"/>
      <c r="AC100"/>
      <c r="AD100"/>
      <c r="AE100"/>
      <c r="AF100"/>
      <c r="AG100"/>
      <c r="AH100"/>
    </row>
    <row r="101" spans="2:34" ht="18" customHeight="1" x14ac:dyDescent="0.15">
      <c r="B101"/>
      <c r="H101"/>
      <c r="I101"/>
      <c r="J101"/>
      <c r="K101"/>
      <c r="L101"/>
      <c r="M101"/>
      <c r="AC101"/>
      <c r="AD101"/>
      <c r="AE101"/>
      <c r="AF101"/>
      <c r="AG101"/>
      <c r="AH101"/>
    </row>
    <row r="102" spans="2:34" ht="18" customHeight="1" x14ac:dyDescent="0.15">
      <c r="B102"/>
      <c r="H102"/>
      <c r="I102"/>
      <c r="J102"/>
      <c r="K102"/>
      <c r="L102"/>
      <c r="M102"/>
      <c r="AC102"/>
      <c r="AD102"/>
      <c r="AE102"/>
      <c r="AF102"/>
      <c r="AG102"/>
      <c r="AH102"/>
    </row>
    <row r="103" spans="2:34" ht="18" customHeight="1" x14ac:dyDescent="0.15">
      <c r="B103"/>
      <c r="H103"/>
      <c r="I103"/>
      <c r="J103"/>
      <c r="K103"/>
      <c r="L103"/>
      <c r="M103"/>
      <c r="AC103"/>
      <c r="AD103"/>
      <c r="AE103"/>
      <c r="AF103"/>
      <c r="AG103"/>
      <c r="AH103"/>
    </row>
    <row r="104" spans="2:34" ht="18" customHeight="1" x14ac:dyDescent="0.15">
      <c r="B104"/>
      <c r="H104"/>
      <c r="I104"/>
      <c r="J104"/>
      <c r="K104"/>
      <c r="L104"/>
      <c r="M104"/>
      <c r="AC104"/>
      <c r="AD104"/>
      <c r="AE104"/>
      <c r="AF104"/>
      <c r="AG104"/>
      <c r="AH104"/>
    </row>
    <row r="105" spans="2:34" ht="18" customHeight="1" x14ac:dyDescent="0.15">
      <c r="B105"/>
      <c r="H105"/>
      <c r="I105"/>
      <c r="J105"/>
      <c r="K105"/>
      <c r="L105"/>
      <c r="M105"/>
      <c r="AC105"/>
      <c r="AD105"/>
      <c r="AE105"/>
      <c r="AF105"/>
      <c r="AG105"/>
      <c r="AH105"/>
    </row>
    <row r="106" spans="2:34" ht="18" customHeight="1" x14ac:dyDescent="0.15">
      <c r="B106"/>
      <c r="H106"/>
      <c r="I106"/>
      <c r="J106"/>
      <c r="K106"/>
      <c r="L106"/>
      <c r="M106"/>
      <c r="AC106"/>
      <c r="AD106"/>
      <c r="AE106"/>
      <c r="AF106"/>
      <c r="AG106"/>
      <c r="AH106"/>
    </row>
    <row r="107" spans="2:34" ht="18" customHeight="1" x14ac:dyDescent="0.15">
      <c r="B107"/>
      <c r="H107"/>
      <c r="I107"/>
      <c r="J107"/>
      <c r="K107"/>
      <c r="L107"/>
      <c r="M107"/>
      <c r="AC107"/>
      <c r="AD107"/>
      <c r="AE107"/>
      <c r="AF107"/>
      <c r="AG107"/>
      <c r="AH107"/>
    </row>
    <row r="108" spans="2:34" ht="18" customHeight="1" x14ac:dyDescent="0.15">
      <c r="B108"/>
      <c r="H108"/>
      <c r="I108"/>
      <c r="J108"/>
      <c r="K108"/>
      <c r="L108"/>
      <c r="M108"/>
      <c r="AC108"/>
      <c r="AD108"/>
      <c r="AE108"/>
      <c r="AF108"/>
      <c r="AG108"/>
      <c r="AH108"/>
    </row>
    <row r="109" spans="2:34" ht="18" customHeight="1" x14ac:dyDescent="0.15">
      <c r="B109"/>
      <c r="H109"/>
      <c r="I109"/>
      <c r="J109"/>
      <c r="K109"/>
      <c r="L109"/>
      <c r="M109"/>
      <c r="AC109"/>
      <c r="AD109"/>
      <c r="AE109"/>
      <c r="AF109"/>
      <c r="AG109"/>
      <c r="AH109"/>
    </row>
    <row r="110" spans="2:34" ht="18" customHeight="1" x14ac:dyDescent="0.15">
      <c r="B110"/>
      <c r="H110"/>
      <c r="I110"/>
      <c r="J110"/>
      <c r="K110"/>
      <c r="L110"/>
      <c r="M110"/>
      <c r="AC110"/>
      <c r="AD110"/>
      <c r="AE110"/>
      <c r="AF110"/>
      <c r="AG110"/>
      <c r="AH110"/>
    </row>
    <row r="111" spans="2:34" ht="18" customHeight="1" x14ac:dyDescent="0.15">
      <c r="B111"/>
      <c r="H111"/>
      <c r="I111"/>
      <c r="J111"/>
      <c r="K111"/>
      <c r="L111"/>
      <c r="M111"/>
      <c r="AC111"/>
      <c r="AD111"/>
      <c r="AE111"/>
      <c r="AF111"/>
      <c r="AG111"/>
      <c r="AH111"/>
    </row>
    <row r="112" spans="2:34" ht="18" customHeight="1" x14ac:dyDescent="0.15">
      <c r="B112"/>
      <c r="H112"/>
      <c r="I112"/>
      <c r="J112"/>
      <c r="K112"/>
      <c r="L112"/>
      <c r="M112"/>
      <c r="AC112"/>
      <c r="AD112"/>
      <c r="AE112"/>
      <c r="AF112"/>
      <c r="AG112"/>
      <c r="AH112"/>
    </row>
    <row r="113" spans="2:34" ht="18" customHeight="1" x14ac:dyDescent="0.15">
      <c r="B113"/>
      <c r="H113"/>
      <c r="I113"/>
      <c r="J113"/>
      <c r="K113"/>
      <c r="L113"/>
      <c r="M113"/>
      <c r="AC113"/>
      <c r="AD113"/>
      <c r="AE113"/>
      <c r="AF113"/>
      <c r="AG113"/>
      <c r="AH113"/>
    </row>
    <row r="114" spans="2:34" ht="18" customHeight="1" x14ac:dyDescent="0.15">
      <c r="B114"/>
      <c r="H114"/>
      <c r="I114"/>
      <c r="J114"/>
      <c r="K114"/>
      <c r="L114"/>
      <c r="M114"/>
      <c r="AC114"/>
      <c r="AD114"/>
      <c r="AE114"/>
      <c r="AF114"/>
      <c r="AG114"/>
      <c r="AH114"/>
    </row>
    <row r="115" spans="2:34" ht="18" customHeight="1" x14ac:dyDescent="0.15">
      <c r="B115"/>
      <c r="H115"/>
      <c r="I115"/>
      <c r="J115"/>
      <c r="K115"/>
      <c r="L115"/>
      <c r="M115"/>
      <c r="AC115"/>
      <c r="AD115"/>
      <c r="AE115"/>
      <c r="AF115"/>
      <c r="AG115"/>
      <c r="AH115"/>
    </row>
    <row r="116" spans="2:34" ht="18" customHeight="1" x14ac:dyDescent="0.15">
      <c r="B116"/>
      <c r="H116"/>
      <c r="I116"/>
      <c r="J116"/>
      <c r="K116"/>
      <c r="L116"/>
      <c r="M116"/>
      <c r="AC116"/>
      <c r="AD116"/>
      <c r="AE116"/>
      <c r="AF116"/>
      <c r="AG116"/>
      <c r="AH116"/>
    </row>
    <row r="117" spans="2:34" ht="18" customHeight="1" x14ac:dyDescent="0.15">
      <c r="B117"/>
      <c r="H117"/>
      <c r="I117"/>
      <c r="J117"/>
      <c r="K117"/>
      <c r="L117"/>
      <c r="M117"/>
      <c r="AC117"/>
      <c r="AD117"/>
      <c r="AE117"/>
      <c r="AF117"/>
      <c r="AG117"/>
      <c r="AH117"/>
    </row>
    <row r="118" spans="2:34" ht="18" customHeight="1" x14ac:dyDescent="0.15">
      <c r="B118"/>
      <c r="H118"/>
      <c r="I118"/>
      <c r="J118"/>
      <c r="K118"/>
      <c r="L118"/>
      <c r="M118"/>
      <c r="AC118"/>
      <c r="AD118"/>
      <c r="AE118"/>
      <c r="AF118"/>
      <c r="AG118"/>
      <c r="AH118"/>
    </row>
    <row r="119" spans="2:34" ht="18" customHeight="1" x14ac:dyDescent="0.15">
      <c r="B119"/>
      <c r="H119"/>
      <c r="I119"/>
      <c r="J119"/>
      <c r="K119"/>
      <c r="L119"/>
      <c r="M119"/>
      <c r="AC119"/>
      <c r="AD119"/>
      <c r="AE119"/>
      <c r="AF119"/>
      <c r="AG119"/>
      <c r="AH119"/>
    </row>
    <row r="120" spans="2:34" ht="18" customHeight="1" x14ac:dyDescent="0.15">
      <c r="B120"/>
      <c r="H120"/>
      <c r="I120"/>
      <c r="J120"/>
      <c r="K120"/>
      <c r="L120"/>
      <c r="M120"/>
      <c r="AC120"/>
      <c r="AD120"/>
      <c r="AE120"/>
      <c r="AF120"/>
      <c r="AG120"/>
      <c r="AH120"/>
    </row>
    <row r="121" spans="2:34" ht="18" customHeight="1" x14ac:dyDescent="0.15">
      <c r="B121"/>
      <c r="AC121"/>
      <c r="AD121"/>
      <c r="AE121"/>
      <c r="AF121"/>
      <c r="AG121"/>
      <c r="AH121"/>
    </row>
    <row r="122" spans="2:34" ht="18" customHeight="1" x14ac:dyDescent="0.15">
      <c r="B122"/>
      <c r="AC122"/>
      <c r="AD122"/>
      <c r="AE122"/>
      <c r="AF122"/>
      <c r="AG122"/>
      <c r="AH122"/>
    </row>
    <row r="123" spans="2:34" ht="18" customHeight="1" x14ac:dyDescent="0.15">
      <c r="B123"/>
      <c r="AC123"/>
      <c r="AD123"/>
      <c r="AE123"/>
      <c r="AF123"/>
      <c r="AG123"/>
      <c r="AH123"/>
    </row>
    <row r="124" spans="2:34" ht="18" customHeight="1" x14ac:dyDescent="0.15">
      <c r="B124"/>
      <c r="AC124"/>
      <c r="AD124"/>
      <c r="AE124"/>
      <c r="AF124"/>
      <c r="AG124"/>
      <c r="AH124"/>
    </row>
    <row r="125" spans="2:34" ht="18" customHeight="1" x14ac:dyDescent="0.15">
      <c r="B125"/>
      <c r="AC125"/>
      <c r="AD125"/>
      <c r="AE125"/>
      <c r="AF125"/>
      <c r="AG125"/>
      <c r="AH125"/>
    </row>
    <row r="126" spans="2:34" ht="18" customHeight="1" x14ac:dyDescent="0.15">
      <c r="B126"/>
      <c r="AC126"/>
      <c r="AD126"/>
      <c r="AE126"/>
      <c r="AF126"/>
      <c r="AG126"/>
      <c r="AH126"/>
    </row>
    <row r="127" spans="2:34" ht="18" customHeight="1" x14ac:dyDescent="0.15">
      <c r="B127"/>
      <c r="AC127"/>
      <c r="AD127"/>
      <c r="AE127"/>
      <c r="AF127"/>
      <c r="AG127"/>
      <c r="AH127"/>
    </row>
    <row r="128" spans="2:34" ht="18" customHeight="1" x14ac:dyDescent="0.15">
      <c r="B128"/>
      <c r="AC128"/>
      <c r="AD128"/>
      <c r="AE128"/>
      <c r="AF128"/>
      <c r="AG128"/>
      <c r="AH128"/>
    </row>
    <row r="129" spans="2:34" ht="18" customHeight="1" x14ac:dyDescent="0.15">
      <c r="B129"/>
      <c r="AC129"/>
      <c r="AD129"/>
      <c r="AE129"/>
      <c r="AF129"/>
      <c r="AG129"/>
      <c r="AH129"/>
    </row>
    <row r="130" spans="2:34" ht="18" customHeight="1" x14ac:dyDescent="0.15">
      <c r="B130"/>
      <c r="AC130"/>
      <c r="AD130"/>
      <c r="AE130"/>
      <c r="AF130"/>
      <c r="AG130"/>
      <c r="AH130"/>
    </row>
    <row r="131" spans="2:34" ht="18" customHeight="1" x14ac:dyDescent="0.15">
      <c r="B131"/>
      <c r="AC131"/>
      <c r="AD131"/>
      <c r="AE131"/>
      <c r="AF131"/>
      <c r="AG131"/>
      <c r="AH131"/>
    </row>
    <row r="132" spans="2:34" ht="18" customHeight="1" x14ac:dyDescent="0.15">
      <c r="B132"/>
      <c r="AC132"/>
      <c r="AD132"/>
      <c r="AE132"/>
      <c r="AF132"/>
      <c r="AG132"/>
      <c r="AH132"/>
    </row>
    <row r="133" spans="2:34" ht="18" customHeight="1" x14ac:dyDescent="0.15">
      <c r="B133"/>
      <c r="AC133"/>
      <c r="AD133"/>
      <c r="AE133"/>
      <c r="AF133"/>
      <c r="AG133"/>
      <c r="AH133"/>
    </row>
    <row r="134" spans="2:34" ht="18" customHeight="1" x14ac:dyDescent="0.15">
      <c r="B134"/>
      <c r="AC134"/>
      <c r="AD134"/>
      <c r="AE134"/>
      <c r="AF134"/>
      <c r="AG134"/>
      <c r="AH134"/>
    </row>
    <row r="135" spans="2:34" ht="18" customHeight="1" x14ac:dyDescent="0.15">
      <c r="B135"/>
      <c r="AC135"/>
      <c r="AD135"/>
      <c r="AE135"/>
      <c r="AF135"/>
      <c r="AG135"/>
      <c r="AH135"/>
    </row>
    <row r="136" spans="2:34" ht="18" customHeight="1" x14ac:dyDescent="0.15">
      <c r="B136"/>
      <c r="AC136"/>
      <c r="AD136"/>
      <c r="AE136"/>
      <c r="AF136"/>
      <c r="AG136"/>
      <c r="AH136"/>
    </row>
    <row r="137" spans="2:34" ht="18" customHeight="1" x14ac:dyDescent="0.15">
      <c r="B137"/>
      <c r="AC137"/>
      <c r="AD137"/>
      <c r="AE137"/>
      <c r="AF137"/>
      <c r="AG137"/>
      <c r="AH137"/>
    </row>
    <row r="138" spans="2:34" ht="18" customHeight="1" x14ac:dyDescent="0.15">
      <c r="B138"/>
      <c r="AC138"/>
      <c r="AD138"/>
      <c r="AE138"/>
      <c r="AF138"/>
      <c r="AG138"/>
      <c r="AH138"/>
    </row>
    <row r="139" spans="2:34" ht="18" customHeight="1" x14ac:dyDescent="0.15">
      <c r="B139"/>
      <c r="AC139"/>
      <c r="AD139"/>
      <c r="AE139"/>
      <c r="AF139"/>
      <c r="AG139"/>
      <c r="AH139"/>
    </row>
    <row r="140" spans="2:34" ht="18" customHeight="1" x14ac:dyDescent="0.15">
      <c r="B140"/>
      <c r="AC140"/>
      <c r="AD140"/>
      <c r="AE140"/>
      <c r="AF140"/>
      <c r="AG140"/>
      <c r="AH140"/>
    </row>
    <row r="141" spans="2:34" ht="18" customHeight="1" x14ac:dyDescent="0.15">
      <c r="B141"/>
      <c r="AC141"/>
      <c r="AD141"/>
      <c r="AE141"/>
      <c r="AF141"/>
      <c r="AG141"/>
      <c r="AH141"/>
    </row>
    <row r="142" spans="2:34" ht="18" customHeight="1" x14ac:dyDescent="0.15">
      <c r="B142"/>
      <c r="AC142"/>
      <c r="AD142"/>
      <c r="AE142"/>
      <c r="AF142"/>
      <c r="AG142"/>
      <c r="AH142"/>
    </row>
    <row r="143" spans="2:34" ht="18" customHeight="1" x14ac:dyDescent="0.15">
      <c r="B143"/>
      <c r="AC143"/>
      <c r="AD143"/>
      <c r="AE143"/>
      <c r="AF143"/>
      <c r="AG143"/>
      <c r="AH143"/>
    </row>
    <row r="144" spans="2:34" ht="18" customHeight="1" x14ac:dyDescent="0.15">
      <c r="B144"/>
      <c r="AC144"/>
      <c r="AD144"/>
      <c r="AE144"/>
      <c r="AF144"/>
      <c r="AG144"/>
      <c r="AH144"/>
    </row>
    <row r="145" spans="1:34" ht="18" customHeight="1" x14ac:dyDescent="0.15">
      <c r="B145"/>
      <c r="AC145"/>
      <c r="AD145"/>
      <c r="AE145"/>
      <c r="AF145"/>
      <c r="AG145"/>
      <c r="AH145"/>
    </row>
    <row r="146" spans="1:34" ht="18" customHeight="1" x14ac:dyDescent="0.15">
      <c r="B146"/>
      <c r="AC146"/>
      <c r="AD146"/>
      <c r="AE146"/>
      <c r="AF146"/>
      <c r="AG146"/>
      <c r="AH146"/>
    </row>
    <row r="147" spans="1:34" ht="18" customHeight="1" x14ac:dyDescent="0.15">
      <c r="B147"/>
      <c r="AC147"/>
      <c r="AD147"/>
      <c r="AE147"/>
      <c r="AF147"/>
      <c r="AG147"/>
      <c r="AH147"/>
    </row>
    <row r="148" spans="1:34" ht="17.25" hidden="1" customHeight="1" x14ac:dyDescent="0.15">
      <c r="B148"/>
      <c r="AC148"/>
      <c r="AD148"/>
      <c r="AE148"/>
      <c r="AF148"/>
      <c r="AG148"/>
      <c r="AH148"/>
    </row>
    <row r="149" spans="1:34" ht="18.75" hidden="1" customHeight="1" x14ac:dyDescent="0.15">
      <c r="B149" s="197" t="s">
        <v>236</v>
      </c>
      <c r="C149" s="200" t="s">
        <v>237</v>
      </c>
      <c r="D149" s="200" t="s">
        <v>41</v>
      </c>
      <c r="E149" s="200" t="s">
        <v>42</v>
      </c>
      <c r="F149" s="200" t="s">
        <v>52</v>
      </c>
      <c r="G149" s="200" t="s">
        <v>53</v>
      </c>
      <c r="H149"/>
      <c r="I149" s="199"/>
      <c r="J149" s="199"/>
      <c r="N149" s="230" t="s">
        <v>197</v>
      </c>
      <c r="O149" s="230" t="s">
        <v>198</v>
      </c>
      <c r="P149" s="230" t="s">
        <v>169</v>
      </c>
      <c r="Q149" s="230" t="s">
        <v>28</v>
      </c>
      <c r="R149" s="230" t="s">
        <v>199</v>
      </c>
      <c r="S149" s="230"/>
      <c r="T149" s="230" t="s">
        <v>200</v>
      </c>
      <c r="AC149"/>
      <c r="AD149"/>
      <c r="AE149"/>
      <c r="AF149"/>
      <c r="AG149"/>
      <c r="AH149"/>
    </row>
    <row r="150" spans="1:34" ht="21.75" hidden="1" customHeight="1" x14ac:dyDescent="0.15">
      <c r="A150" s="62">
        <v>1</v>
      </c>
      <c r="B150"/>
      <c r="C150" s="183"/>
      <c r="D150" s="201"/>
      <c r="E150" s="201"/>
      <c r="F150" s="201"/>
      <c r="G150" s="202"/>
      <c r="H150"/>
      <c r="I150"/>
      <c r="J150"/>
      <c r="L150" s="62">
        <f>IF(OR(C150="",D150="",E150="",F150="",G150="",J150=""),1,0)</f>
        <v>1</v>
      </c>
      <c r="N150" s="203" t="str">
        <f>IF(L150=0,INDEX(団員,MATCH($C150,'NO 2'!$B$7:$B$56,0),13),"")</f>
        <v/>
      </c>
      <c r="O150" s="204" t="str">
        <f t="shared" ref="O150:O169" si="3">IF(N150="","",$O$4-N150)</f>
        <v/>
      </c>
      <c r="P150" s="201" t="str">
        <f>IF(L150=0,INDEX(団員,MATCH($C150,'NO 2'!$B$7:$B$56,0),5),"")</f>
        <v/>
      </c>
      <c r="Q150" s="201" t="str">
        <f>IF(L150=0,INDEX(団員,MATCH($C150,'NO 2'!$B$7:$B$56,0),6),"")</f>
        <v/>
      </c>
      <c r="R150" s="99" t="str">
        <f>IF(L150=0,INDEX(団員,MATCH($C150,'NO 2'!$B$7:$B$56,0),7),"")</f>
        <v/>
      </c>
      <c r="S150" s="99" t="str">
        <f>IF(L150=0,INDEX(団員,MATCH($C150,'NO 2'!$B$7:$B$56,0),8),"")</f>
        <v/>
      </c>
      <c r="T150" s="100" t="str">
        <f>IF(L150=0,INDEX(団員,MATCH($C150,'NO 2'!$B$7:$B$56,0),11),"")</f>
        <v/>
      </c>
      <c r="AA150" s="183" t="str">
        <f>IF($C5="","",$C5)</f>
        <v/>
      </c>
      <c r="AB150" s="201" t="str">
        <f>IF($D5="","",$D5)</f>
        <v/>
      </c>
      <c r="AC150" s="201" t="str">
        <f>IF($E5="","",$E5)</f>
        <v/>
      </c>
      <c r="AD150" s="201" t="str">
        <f>IF($F5="","",$F5)</f>
        <v/>
      </c>
      <c r="AE150" s="202" t="str">
        <f>IF($G5="","",$G5)</f>
        <v/>
      </c>
      <c r="AF150"/>
      <c r="AG150"/>
      <c r="AH150"/>
    </row>
    <row r="151" spans="1:34" ht="13.5" hidden="1" customHeight="1" x14ac:dyDescent="0.15">
      <c r="A151" s="62">
        <v>2</v>
      </c>
      <c r="B151"/>
      <c r="C151" s="183"/>
      <c r="D151" s="201"/>
      <c r="E151" s="201"/>
      <c r="F151" s="201"/>
      <c r="G151" s="202"/>
      <c r="H151"/>
      <c r="I151"/>
      <c r="J151"/>
      <c r="L151" s="62">
        <f t="shared" ref="L151:L169" si="4">IF(OR(C151="",D151="",E151="",F151="",G151="",J151=""),1,0)</f>
        <v>1</v>
      </c>
      <c r="N151" s="205" t="str">
        <f>IF(L151=0,INDEX(団員,MATCH($C151,'NO 2'!$B$7:$B$56,0),13),"")</f>
        <v/>
      </c>
      <c r="O151" s="207" t="str">
        <f t="shared" si="3"/>
        <v/>
      </c>
      <c r="P151" s="206" t="str">
        <f>IF(L151=0,INDEX(団員,MATCH($C151,'NO 2'!$B$7:$B$56,0),5),"")</f>
        <v/>
      </c>
      <c r="Q151" s="206" t="str">
        <f>IF(L151=0,INDEX(団員,MATCH($C151,'NO 2'!$B$7:$B$56,0),6),"")</f>
        <v/>
      </c>
      <c r="R151" s="153" t="str">
        <f>IF(L151=0,INDEX(団員,MATCH($C151,'NO 2'!$B$7:$B$56,0),7),"")</f>
        <v/>
      </c>
      <c r="S151" s="153" t="str">
        <f>IF(L151=0,INDEX(団員,MATCH($C151,'NO 2'!$B$7:$B$56,0),8),"")</f>
        <v/>
      </c>
      <c r="T151" s="208" t="str">
        <f>IF(L151=0,INDEX(団員,MATCH($C151,'NO 2'!$B$7:$B$56,0),11),"")</f>
        <v/>
      </c>
      <c r="AA151" s="183" t="str">
        <f t="shared" ref="AA151:AA169" si="5">IF($C6="","",$C6)</f>
        <v/>
      </c>
      <c r="AB151" s="201" t="str">
        <f t="shared" ref="AB151:AB169" si="6">IF($D6="","",$D6)</f>
        <v/>
      </c>
      <c r="AC151" s="201" t="str">
        <f t="shared" ref="AC151:AC169" si="7">IF($E6="","",$E6)</f>
        <v/>
      </c>
      <c r="AD151" s="201" t="str">
        <f t="shared" ref="AD151:AD169" si="8">IF($F6="","",$F6)</f>
        <v/>
      </c>
      <c r="AE151" s="202" t="str">
        <f t="shared" ref="AE151:AE169" si="9">IF($G6="","",$G6)</f>
        <v/>
      </c>
    </row>
    <row r="152" spans="1:34" ht="20.25" hidden="1" customHeight="1" x14ac:dyDescent="0.15">
      <c r="A152" s="62">
        <v>3</v>
      </c>
      <c r="B152"/>
      <c r="C152" s="183"/>
      <c r="D152" s="201"/>
      <c r="E152" s="201"/>
      <c r="F152" s="201"/>
      <c r="G152" s="202"/>
      <c r="H152"/>
      <c r="I152"/>
      <c r="J152"/>
      <c r="L152" s="62">
        <f t="shared" si="4"/>
        <v>1</v>
      </c>
      <c r="N152" s="205" t="str">
        <f>IF(L152=0,INDEX(団員,MATCH($C152,'NO 2'!$B$7:$B$56,0),13),"")</f>
        <v/>
      </c>
      <c r="O152" s="207" t="str">
        <f t="shared" si="3"/>
        <v/>
      </c>
      <c r="P152" s="206" t="str">
        <f>IF(L152=0,INDEX(団員,MATCH($C152,'NO 2'!$B$7:$B$56,0),5),"")</f>
        <v/>
      </c>
      <c r="Q152" s="206" t="str">
        <f>IF(L152=0,INDEX(団員,MATCH($C152,'NO 2'!$B$7:$B$56,0),6),"")</f>
        <v/>
      </c>
      <c r="R152" s="153" t="str">
        <f>IF(L152=0,INDEX(団員,MATCH($C152,'NO 2'!$B$7:$B$56,0),7),"")</f>
        <v/>
      </c>
      <c r="S152" s="153" t="str">
        <f>IF(L152=0,INDEX(団員,MATCH($C152,'NO 2'!$B$7:$B$56,0),8),"")</f>
        <v/>
      </c>
      <c r="T152" s="208" t="str">
        <f>IF(L152=0,INDEX(団員,MATCH($C152,'NO 2'!$B$7:$B$56,0),11),"")</f>
        <v/>
      </c>
      <c r="AA152" s="183" t="str">
        <f t="shared" si="5"/>
        <v/>
      </c>
      <c r="AB152" s="201" t="str">
        <f t="shared" si="6"/>
        <v/>
      </c>
      <c r="AC152" s="201" t="str">
        <f t="shared" si="7"/>
        <v/>
      </c>
      <c r="AD152" s="201" t="str">
        <f t="shared" si="8"/>
        <v/>
      </c>
      <c r="AE152" s="202" t="str">
        <f t="shared" si="9"/>
        <v/>
      </c>
    </row>
    <row r="153" spans="1:34" ht="16.5" hidden="1" customHeight="1" x14ac:dyDescent="0.15">
      <c r="A153" s="62">
        <v>4</v>
      </c>
      <c r="B153"/>
      <c r="C153" s="183"/>
      <c r="D153" s="201"/>
      <c r="E153" s="201"/>
      <c r="F153" s="201"/>
      <c r="G153" s="202"/>
      <c r="H153"/>
      <c r="I153"/>
      <c r="J153"/>
      <c r="L153" s="62">
        <f t="shared" si="4"/>
        <v>1</v>
      </c>
      <c r="N153" s="205" t="str">
        <f>IF(L153=0,INDEX(団員,MATCH($C153,'NO 2'!$B$7:$B$56,0),13),"")</f>
        <v/>
      </c>
      <c r="O153" s="207" t="str">
        <f t="shared" si="3"/>
        <v/>
      </c>
      <c r="P153" s="206" t="str">
        <f>IF(L153=0,INDEX(団員,MATCH($C153,'NO 2'!$B$7:$B$56,0),5),"")</f>
        <v/>
      </c>
      <c r="Q153" s="206" t="str">
        <f>IF(L153=0,INDEX(団員,MATCH($C153,'NO 2'!$B$7:$B$56,0),6),"")</f>
        <v/>
      </c>
      <c r="R153" s="153" t="str">
        <f>IF(L153=0,INDEX(団員,MATCH($C153,'NO 2'!$B$7:$B$56,0),7),"")</f>
        <v/>
      </c>
      <c r="S153" s="153" t="str">
        <f>IF(L153=0,INDEX(団員,MATCH($C153,'NO 2'!$B$7:$B$56,0),8),"")</f>
        <v/>
      </c>
      <c r="T153" s="208" t="str">
        <f>IF(L153=0,INDEX(団員,MATCH($C153,'NO 2'!$B$7:$B$56,0),11),"")</f>
        <v/>
      </c>
      <c r="AA153" s="183" t="str">
        <f t="shared" si="5"/>
        <v/>
      </c>
      <c r="AB153" s="201" t="str">
        <f t="shared" si="6"/>
        <v/>
      </c>
      <c r="AC153" s="201" t="str">
        <f t="shared" si="7"/>
        <v/>
      </c>
      <c r="AD153" s="201" t="str">
        <f t="shared" si="8"/>
        <v/>
      </c>
      <c r="AE153" s="202" t="str">
        <f t="shared" si="9"/>
        <v/>
      </c>
    </row>
    <row r="154" spans="1:34" ht="14.25" hidden="1" customHeight="1" x14ac:dyDescent="0.15">
      <c r="A154" s="62">
        <v>5</v>
      </c>
      <c r="B154"/>
      <c r="C154" s="183"/>
      <c r="D154" s="201"/>
      <c r="E154" s="201"/>
      <c r="F154" s="201"/>
      <c r="G154" s="202"/>
      <c r="H154"/>
      <c r="I154"/>
      <c r="J154"/>
      <c r="L154" s="62">
        <f t="shared" si="4"/>
        <v>1</v>
      </c>
      <c r="N154" s="205" t="str">
        <f>IF(L154=0,INDEX(団員,MATCH($C154,'NO 2'!$B$7:$B$56,0),13),"")</f>
        <v/>
      </c>
      <c r="O154" s="207" t="str">
        <f t="shared" si="3"/>
        <v/>
      </c>
      <c r="P154" s="206" t="str">
        <f>IF(L154=0,INDEX(団員,MATCH($C154,'NO 2'!$B$7:$B$56,0),5),"")</f>
        <v/>
      </c>
      <c r="Q154" s="206" t="str">
        <f>IF(L154=0,INDEX(団員,MATCH($C154,'NO 2'!$B$7:$B$56,0),6),"")</f>
        <v/>
      </c>
      <c r="R154" s="153" t="str">
        <f>IF(L154=0,INDEX(団員,MATCH($C154,'NO 2'!$B$7:$B$56,0),7),"")</f>
        <v/>
      </c>
      <c r="S154" s="153" t="str">
        <f>IF(L154=0,INDEX(団員,MATCH($C154,'NO 2'!$B$7:$B$56,0),8),"")</f>
        <v/>
      </c>
      <c r="T154" s="208" t="str">
        <f>IF(L154=0,INDEX(団員,MATCH($C154,'NO 2'!$B$7:$B$56,0),11),"")</f>
        <v/>
      </c>
      <c r="AA154" s="183" t="str">
        <f t="shared" si="5"/>
        <v/>
      </c>
      <c r="AB154" s="201" t="str">
        <f t="shared" si="6"/>
        <v/>
      </c>
      <c r="AC154" s="201" t="str">
        <f t="shared" si="7"/>
        <v/>
      </c>
      <c r="AD154" s="201" t="str">
        <f t="shared" si="8"/>
        <v/>
      </c>
      <c r="AE154" s="202" t="str">
        <f t="shared" si="9"/>
        <v/>
      </c>
    </row>
    <row r="155" spans="1:34" ht="17.25" hidden="1" customHeight="1" x14ac:dyDescent="0.15">
      <c r="A155" s="62">
        <v>6</v>
      </c>
      <c r="B155"/>
      <c r="C155" s="183"/>
      <c r="D155" s="201"/>
      <c r="E155" s="201"/>
      <c r="F155" s="201"/>
      <c r="G155" s="202"/>
      <c r="H155"/>
      <c r="I155"/>
      <c r="J155"/>
      <c r="L155" s="62">
        <f t="shared" si="4"/>
        <v>1</v>
      </c>
      <c r="N155" s="205" t="str">
        <f>IF(L155=0,INDEX(団員,MATCH($C155,'NO 2'!$B$7:$B$56,0),13),"")</f>
        <v/>
      </c>
      <c r="O155" s="207" t="str">
        <f t="shared" si="3"/>
        <v/>
      </c>
      <c r="P155" s="206" t="str">
        <f>IF(L155=0,INDEX(団員,MATCH($C155,'NO 2'!$B$7:$B$56,0),5),"")</f>
        <v/>
      </c>
      <c r="Q155" s="206" t="str">
        <f>IF(L155=0,INDEX(団員,MATCH($C155,'NO 2'!$B$7:$B$56,0),6),"")</f>
        <v/>
      </c>
      <c r="R155" s="153" t="str">
        <f>IF(L155=0,INDEX(団員,MATCH($C155,'NO 2'!$B$7:$B$56,0),7),"")</f>
        <v/>
      </c>
      <c r="S155" s="153" t="str">
        <f>IF(L155=0,INDEX(団員,MATCH($C155,'NO 2'!$B$7:$B$56,0),8),"")</f>
        <v/>
      </c>
      <c r="T155" s="208" t="str">
        <f>IF(L155=0,INDEX(団員,MATCH($C155,'NO 2'!$B$7:$B$56,0),11),"")</f>
        <v/>
      </c>
      <c r="AA155" s="183" t="str">
        <f t="shared" si="5"/>
        <v/>
      </c>
      <c r="AB155" s="201" t="str">
        <f t="shared" si="6"/>
        <v/>
      </c>
      <c r="AC155" s="201" t="str">
        <f t="shared" si="7"/>
        <v/>
      </c>
      <c r="AD155" s="201" t="str">
        <f t="shared" si="8"/>
        <v/>
      </c>
      <c r="AE155" s="202" t="str">
        <f t="shared" si="9"/>
        <v/>
      </c>
    </row>
    <row r="156" spans="1:34" ht="20.25" hidden="1" customHeight="1" x14ac:dyDescent="0.15">
      <c r="A156" s="62">
        <v>7</v>
      </c>
      <c r="C156" s="183"/>
      <c r="D156" s="201"/>
      <c r="E156" s="201"/>
      <c r="F156" s="201"/>
      <c r="G156" s="202"/>
      <c r="H156"/>
      <c r="I156"/>
      <c r="J156"/>
      <c r="L156" s="62">
        <f t="shared" si="4"/>
        <v>1</v>
      </c>
      <c r="N156" s="205" t="str">
        <f>IF(L156=0,INDEX(団員,MATCH($C156,'NO 2'!$B$7:$B$56,0),13),"")</f>
        <v/>
      </c>
      <c r="O156" s="207" t="str">
        <f t="shared" si="3"/>
        <v/>
      </c>
      <c r="P156" s="206" t="str">
        <f>IF(L156=0,INDEX(団員,MATCH($C156,'NO 2'!$B$7:$B$56,0),5),"")</f>
        <v/>
      </c>
      <c r="Q156" s="206" t="str">
        <f>IF(L156=0,INDEX(団員,MATCH($C156,'NO 2'!$B$7:$B$56,0),6),"")</f>
        <v/>
      </c>
      <c r="R156" s="153" t="str">
        <f>IF(L156=0,INDEX(団員,MATCH($C156,'NO 2'!$B$7:$B$56,0),7),"")</f>
        <v/>
      </c>
      <c r="S156" s="153" t="str">
        <f>IF(L156=0,INDEX(団員,MATCH($C156,'NO 2'!$B$7:$B$56,0),8),"")</f>
        <v/>
      </c>
      <c r="T156" s="208" t="str">
        <f>IF(L156=0,INDEX(団員,MATCH($C156,'NO 2'!$B$7:$B$56,0),11),"")</f>
        <v/>
      </c>
      <c r="AA156" s="183" t="str">
        <f t="shared" si="5"/>
        <v/>
      </c>
      <c r="AB156" s="201" t="str">
        <f t="shared" si="6"/>
        <v/>
      </c>
      <c r="AC156" s="201" t="str">
        <f t="shared" si="7"/>
        <v/>
      </c>
      <c r="AD156" s="201" t="str">
        <f t="shared" si="8"/>
        <v/>
      </c>
      <c r="AE156" s="202" t="str">
        <f t="shared" si="9"/>
        <v/>
      </c>
    </row>
    <row r="157" spans="1:34" ht="17.25" hidden="1" customHeight="1" x14ac:dyDescent="0.15">
      <c r="A157" s="62">
        <v>8</v>
      </c>
      <c r="C157" s="183"/>
      <c r="D157" s="201"/>
      <c r="E157" s="201"/>
      <c r="F157" s="201"/>
      <c r="G157" s="202"/>
      <c r="H157"/>
      <c r="I157"/>
      <c r="J157"/>
      <c r="L157" s="62">
        <f t="shared" si="4"/>
        <v>1</v>
      </c>
      <c r="N157" s="205" t="str">
        <f>IF(L157=0,INDEX(団員,MATCH($C157,'NO 2'!$B$7:$B$56,0),13),"")</f>
        <v/>
      </c>
      <c r="O157" s="207" t="str">
        <f t="shared" si="3"/>
        <v/>
      </c>
      <c r="P157" s="206" t="str">
        <f>IF(L157=0,INDEX(団員,MATCH($C157,'NO 2'!$B$7:$B$56,0),5),"")</f>
        <v/>
      </c>
      <c r="Q157" s="206" t="str">
        <f>IF(L157=0,INDEX(団員,MATCH($C157,'NO 2'!$B$7:$B$56,0),6),"")</f>
        <v/>
      </c>
      <c r="R157" s="153" t="str">
        <f>IF(L157=0,INDEX(団員,MATCH($C157,'NO 2'!$B$7:$B$56,0),7),"")</f>
        <v/>
      </c>
      <c r="S157" s="153" t="str">
        <f>IF(L157=0,INDEX(団員,MATCH($C157,'NO 2'!$B$7:$B$56,0),8),"")</f>
        <v/>
      </c>
      <c r="T157" s="208" t="str">
        <f>IF(L157=0,INDEX(団員,MATCH($C157,'NO 2'!$B$7:$B$56,0),11),"")</f>
        <v/>
      </c>
      <c r="AA157" s="183" t="str">
        <f t="shared" si="5"/>
        <v/>
      </c>
      <c r="AB157" s="201" t="str">
        <f t="shared" si="6"/>
        <v/>
      </c>
      <c r="AC157" s="201" t="str">
        <f t="shared" si="7"/>
        <v/>
      </c>
      <c r="AD157" s="201" t="str">
        <f t="shared" si="8"/>
        <v/>
      </c>
      <c r="AE157" s="202" t="str">
        <f t="shared" si="9"/>
        <v/>
      </c>
    </row>
    <row r="158" spans="1:34" ht="15.75" hidden="1" customHeight="1" x14ac:dyDescent="0.15">
      <c r="A158" s="62">
        <v>9</v>
      </c>
      <c r="C158" s="183"/>
      <c r="D158" s="201"/>
      <c r="E158" s="201"/>
      <c r="F158" s="201"/>
      <c r="G158" s="202"/>
      <c r="H158"/>
      <c r="I158"/>
      <c r="J158"/>
      <c r="L158" s="62">
        <f t="shared" si="4"/>
        <v>1</v>
      </c>
      <c r="N158" s="205" t="str">
        <f>IF(L158=0,INDEX(団員,MATCH($C158,'NO 2'!$B$7:$B$56,0),13),"")</f>
        <v/>
      </c>
      <c r="O158" s="207" t="str">
        <f t="shared" si="3"/>
        <v/>
      </c>
      <c r="P158" s="206" t="str">
        <f>IF(L158=0,INDEX(団員,MATCH($C158,'NO 2'!$B$7:$B$56,0),5),"")</f>
        <v/>
      </c>
      <c r="Q158" s="206" t="str">
        <f>IF(L158=0,INDEX(団員,MATCH($C158,'NO 2'!$B$7:$B$56,0),6),"")</f>
        <v/>
      </c>
      <c r="R158" s="153" t="str">
        <f>IF(L158=0,INDEX(団員,MATCH($C158,'NO 2'!$B$7:$B$56,0),7),"")</f>
        <v/>
      </c>
      <c r="S158" s="153" t="str">
        <f>IF(L158=0,INDEX(団員,MATCH($C158,'NO 2'!$B$7:$B$56,0),8),"")</f>
        <v/>
      </c>
      <c r="T158" s="208" t="str">
        <f>IF(L158=0,INDEX(団員,MATCH($C158,'NO 2'!$B$7:$B$56,0),11),"")</f>
        <v/>
      </c>
      <c r="AA158" s="183" t="str">
        <f t="shared" si="5"/>
        <v/>
      </c>
      <c r="AB158" s="201" t="str">
        <f t="shared" si="6"/>
        <v/>
      </c>
      <c r="AC158" s="201" t="str">
        <f t="shared" si="7"/>
        <v/>
      </c>
      <c r="AD158" s="201" t="str">
        <f t="shared" si="8"/>
        <v/>
      </c>
      <c r="AE158" s="202" t="str">
        <f t="shared" si="9"/>
        <v/>
      </c>
    </row>
    <row r="159" spans="1:34" ht="15" hidden="1" customHeight="1" x14ac:dyDescent="0.15">
      <c r="A159" s="62">
        <v>10</v>
      </c>
      <c r="C159" s="183"/>
      <c r="D159" s="201"/>
      <c r="E159" s="201"/>
      <c r="F159" s="201"/>
      <c r="G159" s="202"/>
      <c r="H159"/>
      <c r="I159"/>
      <c r="J159"/>
      <c r="L159" s="62">
        <f t="shared" si="4"/>
        <v>1</v>
      </c>
      <c r="N159" s="205" t="str">
        <f>IF(L159=0,INDEX(団員,MATCH($C159,'NO 2'!$B$7:$B$56,0),13),"")</f>
        <v/>
      </c>
      <c r="O159" s="207" t="str">
        <f t="shared" si="3"/>
        <v/>
      </c>
      <c r="P159" s="206" t="str">
        <f>IF(L159=0,INDEX(団員,MATCH($C159,'NO 2'!$B$7:$B$56,0),5),"")</f>
        <v/>
      </c>
      <c r="Q159" s="206" t="str">
        <f>IF(L159=0,INDEX(団員,MATCH($C159,'NO 2'!$B$7:$B$56,0),6),"")</f>
        <v/>
      </c>
      <c r="R159" s="153" t="str">
        <f>IF(L159=0,INDEX(団員,MATCH($C159,'NO 2'!$B$7:$B$56,0),7),"")</f>
        <v/>
      </c>
      <c r="S159" s="153" t="str">
        <f>IF(L159=0,INDEX(団員,MATCH($C159,'NO 2'!$B$7:$B$56,0),8),"")</f>
        <v/>
      </c>
      <c r="T159" s="208" t="str">
        <f>IF(L159=0,INDEX(団員,MATCH($C159,'NO 2'!$B$7:$B$56,0),11),"")</f>
        <v/>
      </c>
      <c r="AA159" s="183" t="str">
        <f t="shared" si="5"/>
        <v/>
      </c>
      <c r="AB159" s="201" t="str">
        <f t="shared" si="6"/>
        <v/>
      </c>
      <c r="AC159" s="201" t="str">
        <f t="shared" si="7"/>
        <v/>
      </c>
      <c r="AD159" s="201" t="str">
        <f t="shared" si="8"/>
        <v/>
      </c>
      <c r="AE159" s="202" t="str">
        <f t="shared" si="9"/>
        <v/>
      </c>
    </row>
    <row r="160" spans="1:34" ht="18" hidden="1" customHeight="1" x14ac:dyDescent="0.15">
      <c r="A160" s="62">
        <v>11</v>
      </c>
      <c r="C160" s="183"/>
      <c r="D160" s="201"/>
      <c r="E160" s="201"/>
      <c r="F160" s="201"/>
      <c r="G160" s="202"/>
      <c r="H160"/>
      <c r="I160"/>
      <c r="J160"/>
      <c r="L160" s="62">
        <f t="shared" si="4"/>
        <v>1</v>
      </c>
      <c r="N160" s="205" t="str">
        <f>IF(L160=0,INDEX(団員,MATCH($C160,'NO 2'!$B$7:$B$56,0),13),"")</f>
        <v/>
      </c>
      <c r="O160" s="207" t="str">
        <f t="shared" si="3"/>
        <v/>
      </c>
      <c r="P160" s="206" t="str">
        <f>IF(L160=0,INDEX(団員,MATCH($C160,'NO 2'!$B$7:$B$56,0),5),"")</f>
        <v/>
      </c>
      <c r="Q160" s="206" t="str">
        <f>IF(L160=0,INDEX(団員,MATCH($C160,'NO 2'!$B$7:$B$56,0),6),"")</f>
        <v/>
      </c>
      <c r="R160" s="153" t="str">
        <f>IF(L160=0,INDEX(団員,MATCH($C160,'NO 2'!$B$7:$B$56,0),7),"")</f>
        <v/>
      </c>
      <c r="S160" s="153" t="str">
        <f>IF(L160=0,INDEX(団員,MATCH($C160,'NO 2'!$B$7:$B$56,0),8),"")</f>
        <v/>
      </c>
      <c r="T160" s="208" t="str">
        <f>IF(L160=0,INDEX(団員,MATCH($C160,'NO 2'!$B$7:$B$56,0),11),"")</f>
        <v/>
      </c>
      <c r="AA160" s="183" t="str">
        <f t="shared" si="5"/>
        <v/>
      </c>
      <c r="AB160" s="201" t="str">
        <f t="shared" si="6"/>
        <v/>
      </c>
      <c r="AC160" s="201" t="str">
        <f t="shared" si="7"/>
        <v/>
      </c>
      <c r="AD160" s="201" t="str">
        <f t="shared" si="8"/>
        <v/>
      </c>
      <c r="AE160" s="202" t="str">
        <f t="shared" si="9"/>
        <v/>
      </c>
    </row>
    <row r="161" spans="1:31" ht="15" hidden="1" customHeight="1" x14ac:dyDescent="0.15">
      <c r="A161" s="62">
        <v>12</v>
      </c>
      <c r="C161" s="183"/>
      <c r="D161" s="201"/>
      <c r="E161" s="201"/>
      <c r="F161" s="201"/>
      <c r="G161" s="202"/>
      <c r="H161"/>
      <c r="I161"/>
      <c r="J161"/>
      <c r="L161" s="62">
        <f t="shared" si="4"/>
        <v>1</v>
      </c>
      <c r="N161" s="205" t="str">
        <f>IF(L161=0,INDEX(団員,MATCH($C161,'NO 2'!$B$7:$B$56,0),13),"")</f>
        <v/>
      </c>
      <c r="O161" s="207" t="str">
        <f t="shared" si="3"/>
        <v/>
      </c>
      <c r="P161" s="206" t="str">
        <f>IF(L161=0,INDEX(団員,MATCH($C161,'NO 2'!$B$7:$B$56,0),5),"")</f>
        <v/>
      </c>
      <c r="Q161" s="206" t="str">
        <f>IF(L161=0,INDEX(団員,MATCH($C161,'NO 2'!$B$7:$B$56,0),6),"")</f>
        <v/>
      </c>
      <c r="R161" s="153" t="str">
        <f>IF(L161=0,INDEX(団員,MATCH($C161,'NO 2'!$B$7:$B$56,0),7),"")</f>
        <v/>
      </c>
      <c r="S161" s="153" t="str">
        <f>IF(L161=0,INDEX(団員,MATCH($C161,'NO 2'!$B$7:$B$56,0),8),"")</f>
        <v/>
      </c>
      <c r="T161" s="208" t="str">
        <f>IF(L161=0,INDEX(団員,MATCH($C161,'NO 2'!$B$7:$B$56,0),11),"")</f>
        <v/>
      </c>
      <c r="AA161" s="183" t="str">
        <f t="shared" si="5"/>
        <v/>
      </c>
      <c r="AB161" s="201" t="str">
        <f t="shared" si="6"/>
        <v/>
      </c>
      <c r="AC161" s="201" t="str">
        <f t="shared" si="7"/>
        <v/>
      </c>
      <c r="AD161" s="201" t="str">
        <f t="shared" si="8"/>
        <v/>
      </c>
      <c r="AE161" s="202" t="str">
        <f t="shared" si="9"/>
        <v/>
      </c>
    </row>
    <row r="162" spans="1:31" ht="15.75" hidden="1" customHeight="1" x14ac:dyDescent="0.15">
      <c r="A162" s="62">
        <v>13</v>
      </c>
      <c r="C162" s="183"/>
      <c r="D162" s="201"/>
      <c r="E162" s="201"/>
      <c r="F162" s="201"/>
      <c r="G162" s="202"/>
      <c r="H162"/>
      <c r="I162"/>
      <c r="J162"/>
      <c r="L162" s="62">
        <f t="shared" si="4"/>
        <v>1</v>
      </c>
      <c r="N162" s="205" t="str">
        <f>IF(L162=0,INDEX(団員,MATCH($C162,'NO 2'!$B$7:$B$56,0),13),"")</f>
        <v/>
      </c>
      <c r="O162" s="207" t="str">
        <f t="shared" si="3"/>
        <v/>
      </c>
      <c r="P162" s="206" t="str">
        <f>IF(L162=0,INDEX(団員,MATCH($C162,'NO 2'!$B$7:$B$56,0),5),"")</f>
        <v/>
      </c>
      <c r="Q162" s="206" t="str">
        <f>IF(L162=0,INDEX(団員,MATCH($C162,'NO 2'!$B$7:$B$56,0),6),"")</f>
        <v/>
      </c>
      <c r="R162" s="153" t="str">
        <f>IF(L162=0,INDEX(団員,MATCH($C162,'NO 2'!$B$7:$B$56,0),7),"")</f>
        <v/>
      </c>
      <c r="S162" s="153" t="str">
        <f>IF(L162=0,INDEX(団員,MATCH($C162,'NO 2'!$B$7:$B$56,0),8),"")</f>
        <v/>
      </c>
      <c r="T162" s="208" t="str">
        <f>IF(L162=0,INDEX(団員,MATCH($C162,'NO 2'!$B$7:$B$56,0),11),"")</f>
        <v/>
      </c>
      <c r="AA162" s="183" t="str">
        <f t="shared" si="5"/>
        <v/>
      </c>
      <c r="AB162" s="201" t="str">
        <f t="shared" si="6"/>
        <v/>
      </c>
      <c r="AC162" s="201" t="str">
        <f t="shared" si="7"/>
        <v/>
      </c>
      <c r="AD162" s="201" t="str">
        <f t="shared" si="8"/>
        <v/>
      </c>
      <c r="AE162" s="202" t="str">
        <f t="shared" si="9"/>
        <v/>
      </c>
    </row>
    <row r="163" spans="1:31" ht="21.75" hidden="1" customHeight="1" x14ac:dyDescent="0.15">
      <c r="A163" s="62">
        <v>14</v>
      </c>
      <c r="C163" s="183"/>
      <c r="D163" s="201"/>
      <c r="E163" s="201"/>
      <c r="F163" s="201"/>
      <c r="G163" s="202"/>
      <c r="H163"/>
      <c r="I163"/>
      <c r="J163"/>
      <c r="L163" s="62">
        <f t="shared" si="4"/>
        <v>1</v>
      </c>
      <c r="N163" s="205" t="str">
        <f>IF(L163=0,INDEX(団員,MATCH($C163,'NO 2'!$B$7:$B$56,0),13),"")</f>
        <v/>
      </c>
      <c r="O163" s="207" t="str">
        <f t="shared" si="3"/>
        <v/>
      </c>
      <c r="P163" s="206" t="str">
        <f>IF(L163=0,INDEX(団員,MATCH($C163,'NO 2'!$B$7:$B$56,0),5),"")</f>
        <v/>
      </c>
      <c r="Q163" s="206" t="str">
        <f>IF(L163=0,INDEX(団員,MATCH($C163,'NO 2'!$B$7:$B$56,0),6),"")</f>
        <v/>
      </c>
      <c r="R163" s="153" t="str">
        <f>IF(L163=0,INDEX(団員,MATCH($C163,'NO 2'!$B$7:$B$56,0),7),"")</f>
        <v/>
      </c>
      <c r="S163" s="153" t="str">
        <f>IF(L163=0,INDEX(団員,MATCH($C163,'NO 2'!$B$7:$B$56,0),8),"")</f>
        <v/>
      </c>
      <c r="T163" s="208" t="str">
        <f>IF(L163=0,INDEX(団員,MATCH($C163,'NO 2'!$B$7:$B$56,0),11),"")</f>
        <v/>
      </c>
      <c r="AA163" s="183" t="str">
        <f t="shared" si="5"/>
        <v/>
      </c>
      <c r="AB163" s="201" t="str">
        <f t="shared" si="6"/>
        <v/>
      </c>
      <c r="AC163" s="201" t="str">
        <f t="shared" si="7"/>
        <v/>
      </c>
      <c r="AD163" s="201" t="str">
        <f t="shared" si="8"/>
        <v/>
      </c>
      <c r="AE163" s="202" t="str">
        <f t="shared" si="9"/>
        <v/>
      </c>
    </row>
    <row r="164" spans="1:31" ht="17.25" hidden="1" customHeight="1" x14ac:dyDescent="0.15">
      <c r="A164" s="62">
        <v>15</v>
      </c>
      <c r="C164" s="183"/>
      <c r="D164" s="201"/>
      <c r="E164" s="201"/>
      <c r="F164" s="201"/>
      <c r="G164" s="202"/>
      <c r="H164"/>
      <c r="I164"/>
      <c r="J164"/>
      <c r="L164" s="62">
        <f t="shared" si="4"/>
        <v>1</v>
      </c>
      <c r="N164" s="205" t="str">
        <f>IF(L164=0,INDEX(団員,MATCH($C164,'NO 2'!$B$7:$B$56,0),13),"")</f>
        <v/>
      </c>
      <c r="O164" s="207" t="str">
        <f t="shared" si="3"/>
        <v/>
      </c>
      <c r="P164" s="206" t="str">
        <f>IF(L164=0,INDEX(団員,MATCH($C164,'NO 2'!$B$7:$B$56,0),5),"")</f>
        <v/>
      </c>
      <c r="Q164" s="206" t="str">
        <f>IF(L164=0,INDEX(団員,MATCH($C164,'NO 2'!$B$7:$B$56,0),6),"")</f>
        <v/>
      </c>
      <c r="R164" s="153" t="str">
        <f>IF(L164=0,INDEX(団員,MATCH($C164,'NO 2'!$B$7:$B$56,0),7),"")</f>
        <v/>
      </c>
      <c r="S164" s="153" t="str">
        <f>IF(L164=0,INDEX(団員,MATCH($C164,'NO 2'!$B$7:$B$56,0),8),"")</f>
        <v/>
      </c>
      <c r="T164" s="208" t="str">
        <f>IF(L164=0,INDEX(団員,MATCH($C164,'NO 2'!$B$7:$B$56,0),11),"")</f>
        <v/>
      </c>
      <c r="AA164" s="183" t="str">
        <f t="shared" si="5"/>
        <v/>
      </c>
      <c r="AB164" s="201" t="str">
        <f t="shared" si="6"/>
        <v/>
      </c>
      <c r="AC164" s="201" t="str">
        <f t="shared" si="7"/>
        <v/>
      </c>
      <c r="AD164" s="201" t="str">
        <f t="shared" si="8"/>
        <v/>
      </c>
      <c r="AE164" s="202" t="str">
        <f t="shared" si="9"/>
        <v/>
      </c>
    </row>
    <row r="165" spans="1:31" ht="15.75" hidden="1" customHeight="1" x14ac:dyDescent="0.15">
      <c r="A165" s="62">
        <v>16</v>
      </c>
      <c r="C165" s="183"/>
      <c r="D165" s="201"/>
      <c r="E165" s="201"/>
      <c r="F165" s="201"/>
      <c r="G165" s="202"/>
      <c r="H165"/>
      <c r="I165"/>
      <c r="J165"/>
      <c r="L165" s="62">
        <f t="shared" si="4"/>
        <v>1</v>
      </c>
      <c r="N165" s="205" t="str">
        <f>IF(L165=0,INDEX(団員,MATCH($C165,'NO 2'!$B$7:$B$56,0),13),"")</f>
        <v/>
      </c>
      <c r="O165" s="207" t="str">
        <f t="shared" si="3"/>
        <v/>
      </c>
      <c r="P165" s="206" t="str">
        <f>IF(L165=0,INDEX(団員,MATCH($C165,'NO 2'!$B$7:$B$56,0),5),"")</f>
        <v/>
      </c>
      <c r="Q165" s="206" t="str">
        <f>IF(L165=0,INDEX(団員,MATCH($C165,'NO 2'!$B$7:$B$56,0),6),"")</f>
        <v/>
      </c>
      <c r="R165" s="153" t="str">
        <f>IF(L165=0,INDEX(団員,MATCH($C165,'NO 2'!$B$7:$B$56,0),7),"")</f>
        <v/>
      </c>
      <c r="S165" s="153" t="str">
        <f>IF(L165=0,INDEX(団員,MATCH($C165,'NO 2'!$B$7:$B$56,0),8),"")</f>
        <v/>
      </c>
      <c r="T165" s="208" t="str">
        <f>IF(L165=0,INDEX(団員,MATCH($C165,'NO 2'!$B$7:$B$56,0),11),"")</f>
        <v/>
      </c>
      <c r="AA165" s="183" t="str">
        <f t="shared" si="5"/>
        <v/>
      </c>
      <c r="AB165" s="201" t="str">
        <f t="shared" si="6"/>
        <v/>
      </c>
      <c r="AC165" s="201" t="str">
        <f t="shared" si="7"/>
        <v/>
      </c>
      <c r="AD165" s="201" t="str">
        <f t="shared" si="8"/>
        <v/>
      </c>
      <c r="AE165" s="202" t="str">
        <f t="shared" si="9"/>
        <v/>
      </c>
    </row>
    <row r="166" spans="1:31" ht="12.75" hidden="1" customHeight="1" x14ac:dyDescent="0.15">
      <c r="A166" s="62">
        <v>17</v>
      </c>
      <c r="C166" s="183"/>
      <c r="D166" s="201"/>
      <c r="E166" s="201"/>
      <c r="F166" s="201"/>
      <c r="G166" s="202"/>
      <c r="H166"/>
      <c r="I166"/>
      <c r="J166"/>
      <c r="L166" s="62">
        <f t="shared" si="4"/>
        <v>1</v>
      </c>
      <c r="N166" s="205" t="str">
        <f>IF(L166=0,INDEX(団員,MATCH($C166,'NO 2'!$B$7:$B$56,0),13),"")</f>
        <v/>
      </c>
      <c r="O166" s="207" t="str">
        <f t="shared" si="3"/>
        <v/>
      </c>
      <c r="P166" s="206" t="str">
        <f>IF(L166=0,INDEX(団員,MATCH($C166,'NO 2'!$B$7:$B$56,0),5),"")</f>
        <v/>
      </c>
      <c r="Q166" s="206" t="str">
        <f>IF(L166=0,INDEX(団員,MATCH($C166,'NO 2'!$B$7:$B$56,0),6),"")</f>
        <v/>
      </c>
      <c r="R166" s="153" t="str">
        <f>IF(L166=0,INDEX(団員,MATCH($C166,'NO 2'!$B$7:$B$56,0),7),"")</f>
        <v/>
      </c>
      <c r="S166" s="153" t="str">
        <f>IF(L166=0,INDEX(団員,MATCH($C166,'NO 2'!$B$7:$B$56,0),8),"")</f>
        <v/>
      </c>
      <c r="T166" s="208" t="str">
        <f>IF(L166=0,INDEX(団員,MATCH($C166,'NO 2'!$B$7:$B$56,0),11),"")</f>
        <v/>
      </c>
      <c r="AA166" s="183" t="str">
        <f t="shared" si="5"/>
        <v/>
      </c>
      <c r="AB166" s="201" t="str">
        <f t="shared" si="6"/>
        <v/>
      </c>
      <c r="AC166" s="201" t="str">
        <f t="shared" si="7"/>
        <v/>
      </c>
      <c r="AD166" s="201" t="str">
        <f t="shared" si="8"/>
        <v/>
      </c>
      <c r="AE166" s="202" t="str">
        <f t="shared" si="9"/>
        <v/>
      </c>
    </row>
    <row r="167" spans="1:31" ht="23.25" hidden="1" customHeight="1" x14ac:dyDescent="0.15">
      <c r="A167" s="62">
        <v>18</v>
      </c>
      <c r="C167" s="183"/>
      <c r="D167" s="201"/>
      <c r="E167" s="201"/>
      <c r="F167" s="201"/>
      <c r="G167" s="202"/>
      <c r="H167"/>
      <c r="I167"/>
      <c r="J167"/>
      <c r="L167" s="62">
        <f t="shared" si="4"/>
        <v>1</v>
      </c>
      <c r="N167" s="205" t="str">
        <f>IF(L167=0,INDEX(団員,MATCH($C167,'NO 2'!$B$7:$B$56,0),13),"")</f>
        <v/>
      </c>
      <c r="O167" s="207" t="str">
        <f t="shared" si="3"/>
        <v/>
      </c>
      <c r="P167" s="206" t="str">
        <f>IF(L167=0,INDEX(団員,MATCH($C167,'NO 2'!$B$7:$B$56,0),5),"")</f>
        <v/>
      </c>
      <c r="Q167" s="206" t="str">
        <f>IF(L167=0,INDEX(団員,MATCH($C167,'NO 2'!$B$7:$B$56,0),6),"")</f>
        <v/>
      </c>
      <c r="R167" s="153" t="str">
        <f>IF(L167=0,INDEX(団員,MATCH($C167,'NO 2'!$B$7:$B$56,0),7),"")</f>
        <v/>
      </c>
      <c r="S167" s="153" t="str">
        <f>IF(L167=0,INDEX(団員,MATCH($C167,'NO 2'!$B$7:$B$56,0),8),"")</f>
        <v/>
      </c>
      <c r="T167" s="208" t="str">
        <f>IF(L167=0,INDEX(団員,MATCH($C167,'NO 2'!$B$7:$B$56,0),11),"")</f>
        <v/>
      </c>
      <c r="AA167" s="183" t="str">
        <f t="shared" si="5"/>
        <v/>
      </c>
      <c r="AB167" s="201" t="str">
        <f t="shared" si="6"/>
        <v/>
      </c>
      <c r="AC167" s="201" t="str">
        <f t="shared" si="7"/>
        <v/>
      </c>
      <c r="AD167" s="201" t="str">
        <f t="shared" si="8"/>
        <v/>
      </c>
      <c r="AE167" s="202" t="str">
        <f t="shared" si="9"/>
        <v/>
      </c>
    </row>
    <row r="168" spans="1:31" ht="23.25" hidden="1" customHeight="1" x14ac:dyDescent="0.15">
      <c r="A168" s="62">
        <v>19</v>
      </c>
      <c r="C168" s="183"/>
      <c r="D168" s="201"/>
      <c r="E168" s="201"/>
      <c r="F168" s="201"/>
      <c r="G168" s="202"/>
      <c r="H168"/>
      <c r="I168"/>
      <c r="J168"/>
      <c r="L168" s="62">
        <f t="shared" si="4"/>
        <v>1</v>
      </c>
      <c r="N168" s="205" t="str">
        <f>IF(L168=0,INDEX(団員,MATCH($C168,'NO 2'!$B$7:$B$56,0),13),"")</f>
        <v/>
      </c>
      <c r="O168" s="207" t="str">
        <f t="shared" si="3"/>
        <v/>
      </c>
      <c r="P168" s="206" t="str">
        <f>IF(L168=0,INDEX(団員,MATCH($C168,'NO 2'!$B$7:$B$56,0),5),"")</f>
        <v/>
      </c>
      <c r="Q168" s="206" t="str">
        <f>IF(L168=0,INDEX(団員,MATCH($C168,'NO 2'!$B$7:$B$56,0),6),"")</f>
        <v/>
      </c>
      <c r="R168" s="153" t="str">
        <f>IF(L168=0,INDEX(団員,MATCH($C168,'NO 2'!$B$7:$B$56,0),7),"")</f>
        <v/>
      </c>
      <c r="S168" s="153" t="str">
        <f>IF(L168=0,INDEX(団員,MATCH($C168,'NO 2'!$B$7:$B$56,0),8),"")</f>
        <v/>
      </c>
      <c r="T168" s="208" t="str">
        <f>IF(L168=0,INDEX(団員,MATCH($C168,'NO 2'!$B$7:$B$56,0),11),"")</f>
        <v/>
      </c>
      <c r="AA168" s="183" t="str">
        <f t="shared" si="5"/>
        <v/>
      </c>
      <c r="AB168" s="201" t="str">
        <f t="shared" si="6"/>
        <v/>
      </c>
      <c r="AC168" s="201" t="str">
        <f t="shared" si="7"/>
        <v/>
      </c>
      <c r="AD168" s="201" t="str">
        <f t="shared" si="8"/>
        <v/>
      </c>
      <c r="AE168" s="202" t="str">
        <f t="shared" si="9"/>
        <v/>
      </c>
    </row>
    <row r="169" spans="1:31" ht="18" hidden="1" customHeight="1" x14ac:dyDescent="0.15">
      <c r="A169" s="62">
        <v>20</v>
      </c>
      <c r="C169" s="183"/>
      <c r="D169" s="201"/>
      <c r="E169" s="201"/>
      <c r="F169" s="201"/>
      <c r="G169" s="202"/>
      <c r="H169"/>
      <c r="I169"/>
      <c r="J169"/>
      <c r="L169" s="62">
        <f t="shared" si="4"/>
        <v>1</v>
      </c>
      <c r="N169" s="209" t="str">
        <f>IF(L169=0,INDEX(団員,MATCH($C169,'NO 2'!$B$7:$B$56,0),13),"")</f>
        <v/>
      </c>
      <c r="O169" s="211" t="str">
        <f t="shared" si="3"/>
        <v/>
      </c>
      <c r="P169" s="210" t="str">
        <f>IF(L169=0,INDEX(団員,MATCH($C169,'NO 2'!$B$7:$B$56,0),5),"")</f>
        <v/>
      </c>
      <c r="Q169" s="210" t="str">
        <f>IF(L169=0,INDEX(団員,MATCH($C169,'NO 2'!$B$7:$B$56,0),6),"")</f>
        <v/>
      </c>
      <c r="R169" s="212" t="str">
        <f>IF(L169=0,INDEX(団員,MATCH($C169,'NO 2'!$B$7:$B$56,0),7),"")</f>
        <v/>
      </c>
      <c r="S169" s="212" t="str">
        <f>IF(L169=0,INDEX(団員,MATCH($C169,'NO 2'!$B$7:$B$56,0),8),"")</f>
        <v/>
      </c>
      <c r="T169" s="213" t="str">
        <f>IF(L169=0,INDEX(団員,MATCH($C169,'NO 2'!$B$7:$B$56,0),11),"")</f>
        <v/>
      </c>
      <c r="AA169" s="183" t="str">
        <f t="shared" si="5"/>
        <v/>
      </c>
      <c r="AB169" s="201" t="str">
        <f t="shared" si="6"/>
        <v/>
      </c>
      <c r="AC169" s="201" t="str">
        <f t="shared" si="7"/>
        <v/>
      </c>
      <c r="AD169" s="201" t="str">
        <f t="shared" si="8"/>
        <v/>
      </c>
      <c r="AE169" s="202" t="str">
        <f t="shared" si="9"/>
        <v/>
      </c>
    </row>
    <row r="170" spans="1:31" ht="26.25" hidden="1" customHeight="1" x14ac:dyDescent="0.15">
      <c r="D170" s="62" t="s">
        <v>64</v>
      </c>
      <c r="E170" s="62" t="s">
        <v>64</v>
      </c>
      <c r="H170"/>
      <c r="I170"/>
      <c r="J170"/>
      <c r="K170"/>
      <c r="L170"/>
      <c r="M170"/>
      <c r="N170"/>
      <c r="O170"/>
      <c r="P170"/>
      <c r="Q170"/>
      <c r="R170"/>
      <c r="S170"/>
      <c r="T170"/>
      <c r="U170"/>
    </row>
    <row r="171" spans="1:31" ht="18" customHeight="1" x14ac:dyDescent="0.15">
      <c r="D171" s="62" t="s">
        <v>64</v>
      </c>
      <c r="E171" s="62" t="s">
        <v>64</v>
      </c>
      <c r="H171"/>
      <c r="I171"/>
      <c r="J171"/>
      <c r="K171"/>
      <c r="L171"/>
      <c r="M171"/>
      <c r="N171"/>
      <c r="O171"/>
      <c r="P171"/>
      <c r="Q171"/>
      <c r="R171"/>
      <c r="S171"/>
      <c r="T171"/>
      <c r="U171"/>
    </row>
    <row r="172" spans="1:31" ht="18" customHeight="1" x14ac:dyDescent="0.15">
      <c r="D172" s="62" t="s">
        <v>64</v>
      </c>
      <c r="E172" s="62" t="s">
        <v>64</v>
      </c>
      <c r="H172"/>
      <c r="I172"/>
      <c r="J172"/>
      <c r="K172"/>
      <c r="L172"/>
      <c r="M172"/>
      <c r="N172"/>
      <c r="O172"/>
      <c r="P172"/>
      <c r="Q172"/>
      <c r="R172"/>
      <c r="S172"/>
      <c r="T172"/>
      <c r="U172"/>
    </row>
    <row r="173" spans="1:31" ht="18" customHeight="1" x14ac:dyDescent="0.15">
      <c r="D173" s="62" t="s">
        <v>64</v>
      </c>
      <c r="E173" s="62" t="s">
        <v>64</v>
      </c>
      <c r="H173"/>
      <c r="I173"/>
      <c r="J173"/>
      <c r="K173"/>
      <c r="L173"/>
      <c r="M173"/>
      <c r="N173"/>
      <c r="O173"/>
      <c r="P173"/>
      <c r="Q173"/>
      <c r="R173"/>
      <c r="S173"/>
      <c r="T173"/>
      <c r="U173"/>
    </row>
    <row r="174" spans="1:31" ht="18" customHeight="1" x14ac:dyDescent="0.15">
      <c r="D174" s="62" t="s">
        <v>64</v>
      </c>
      <c r="E174" s="62" t="s">
        <v>64</v>
      </c>
      <c r="H174"/>
      <c r="I174"/>
      <c r="J174"/>
      <c r="K174"/>
      <c r="L174"/>
      <c r="M174"/>
      <c r="N174"/>
      <c r="O174"/>
      <c r="P174"/>
      <c r="Q174"/>
      <c r="R174"/>
      <c r="S174"/>
      <c r="T174"/>
      <c r="U174"/>
    </row>
    <row r="175" spans="1:31" ht="18" customHeight="1" x14ac:dyDescent="0.15">
      <c r="D175" s="62" t="s">
        <v>64</v>
      </c>
      <c r="E175" s="62" t="s">
        <v>64</v>
      </c>
      <c r="H175"/>
      <c r="I175"/>
      <c r="J175"/>
      <c r="K175"/>
      <c r="L175"/>
      <c r="M175"/>
      <c r="N175"/>
      <c r="O175"/>
      <c r="P175"/>
      <c r="Q175"/>
      <c r="R175"/>
      <c r="S175"/>
      <c r="T175"/>
      <c r="U175"/>
    </row>
    <row r="176" spans="1:31" ht="18" customHeight="1" x14ac:dyDescent="0.15">
      <c r="D176" s="62" t="s">
        <v>64</v>
      </c>
      <c r="E176" s="62" t="s">
        <v>64</v>
      </c>
      <c r="H176"/>
      <c r="I176"/>
      <c r="J176"/>
      <c r="K176"/>
      <c r="L176"/>
      <c r="M176"/>
      <c r="N176"/>
      <c r="O176"/>
      <c r="P176"/>
      <c r="Q176"/>
      <c r="R176"/>
      <c r="S176"/>
      <c r="T176"/>
      <c r="U176"/>
    </row>
    <row r="177" spans="4:21" ht="18" customHeight="1" x14ac:dyDescent="0.15">
      <c r="D177" s="62" t="s">
        <v>64</v>
      </c>
      <c r="E177" s="62" t="s">
        <v>64</v>
      </c>
      <c r="H177"/>
      <c r="I177"/>
      <c r="J177"/>
      <c r="K177"/>
      <c r="L177"/>
      <c r="M177"/>
      <c r="N177"/>
      <c r="O177"/>
      <c r="P177"/>
      <c r="Q177"/>
      <c r="R177"/>
      <c r="S177"/>
      <c r="T177"/>
      <c r="U177"/>
    </row>
    <row r="178" spans="4:21" ht="18" customHeight="1" x14ac:dyDescent="0.15">
      <c r="D178" s="62" t="s">
        <v>64</v>
      </c>
      <c r="E178" s="62" t="s">
        <v>64</v>
      </c>
      <c r="H178"/>
      <c r="I178"/>
      <c r="J178"/>
      <c r="K178"/>
      <c r="L178"/>
      <c r="M178"/>
      <c r="N178"/>
      <c r="O178"/>
      <c r="P178"/>
      <c r="Q178"/>
      <c r="R178"/>
      <c r="S178"/>
      <c r="T178"/>
      <c r="U178"/>
    </row>
    <row r="179" spans="4:21" ht="18" customHeight="1" x14ac:dyDescent="0.15">
      <c r="D179" s="62" t="s">
        <v>64</v>
      </c>
      <c r="E179" s="62" t="s">
        <v>64</v>
      </c>
      <c r="H179"/>
      <c r="I179"/>
      <c r="J179"/>
      <c r="K179"/>
      <c r="L179"/>
      <c r="M179"/>
      <c r="N179"/>
      <c r="O179"/>
      <c r="P179"/>
      <c r="Q179"/>
      <c r="R179"/>
      <c r="S179"/>
      <c r="T179"/>
      <c r="U179"/>
    </row>
    <row r="180" spans="4:21" ht="18" customHeight="1" x14ac:dyDescent="0.15">
      <c r="D180" s="62" t="s">
        <v>64</v>
      </c>
      <c r="E180" s="62" t="s">
        <v>64</v>
      </c>
      <c r="H180"/>
      <c r="I180"/>
      <c r="J180"/>
      <c r="K180"/>
      <c r="L180"/>
      <c r="M180"/>
      <c r="N180"/>
      <c r="O180"/>
      <c r="P180"/>
      <c r="Q180"/>
      <c r="R180"/>
      <c r="S180"/>
      <c r="T180"/>
      <c r="U180"/>
    </row>
    <row r="181" spans="4:21" ht="18" customHeight="1" x14ac:dyDescent="0.15">
      <c r="D181" s="62" t="s">
        <v>64</v>
      </c>
      <c r="E181" s="62" t="s">
        <v>64</v>
      </c>
      <c r="H181"/>
      <c r="I181"/>
      <c r="J181"/>
      <c r="K181"/>
      <c r="L181"/>
      <c r="M181"/>
      <c r="N181"/>
      <c r="O181"/>
      <c r="P181"/>
      <c r="Q181"/>
      <c r="R181"/>
      <c r="S181"/>
      <c r="T181"/>
      <c r="U181"/>
    </row>
    <row r="182" spans="4:21" ht="18" customHeight="1" x14ac:dyDescent="0.15">
      <c r="D182" s="62" t="s">
        <v>64</v>
      </c>
      <c r="E182" s="62" t="s">
        <v>64</v>
      </c>
      <c r="H182"/>
      <c r="I182"/>
      <c r="J182"/>
      <c r="K182"/>
      <c r="L182"/>
      <c r="M182"/>
      <c r="N182"/>
      <c r="O182"/>
      <c r="P182"/>
      <c r="Q182"/>
      <c r="R182"/>
      <c r="S182"/>
      <c r="T182"/>
      <c r="U182"/>
    </row>
    <row r="183" spans="4:21" ht="18" customHeight="1" x14ac:dyDescent="0.15">
      <c r="D183" s="62" t="s">
        <v>64</v>
      </c>
      <c r="E183" s="62" t="s">
        <v>64</v>
      </c>
      <c r="H183"/>
      <c r="I183"/>
      <c r="J183"/>
      <c r="K183"/>
      <c r="L183"/>
      <c r="M183"/>
      <c r="N183"/>
      <c r="O183"/>
      <c r="P183"/>
      <c r="Q183"/>
      <c r="R183"/>
      <c r="S183"/>
      <c r="T183"/>
      <c r="U183"/>
    </row>
    <row r="184" spans="4:21" ht="18" customHeight="1" x14ac:dyDescent="0.15">
      <c r="D184" s="62" t="s">
        <v>64</v>
      </c>
      <c r="E184" s="62" t="s">
        <v>64</v>
      </c>
      <c r="H184"/>
      <c r="I184"/>
      <c r="J184"/>
      <c r="K184"/>
      <c r="L184"/>
      <c r="M184"/>
      <c r="N184"/>
      <c r="O184"/>
      <c r="P184"/>
      <c r="Q184"/>
      <c r="R184"/>
      <c r="S184"/>
      <c r="T184"/>
      <c r="U184"/>
    </row>
    <row r="185" spans="4:21" ht="18" customHeight="1" x14ac:dyDescent="0.15">
      <c r="D185" s="62" t="s">
        <v>64</v>
      </c>
      <c r="E185" s="62" t="s">
        <v>64</v>
      </c>
      <c r="H185"/>
      <c r="I185"/>
      <c r="J185"/>
      <c r="K185"/>
      <c r="L185"/>
      <c r="M185"/>
      <c r="N185"/>
      <c r="O185"/>
      <c r="P185"/>
      <c r="Q185"/>
      <c r="R185"/>
      <c r="S185"/>
      <c r="T185"/>
      <c r="U185"/>
    </row>
    <row r="186" spans="4:21" ht="18" customHeight="1" x14ac:dyDescent="0.15">
      <c r="D186" s="62" t="s">
        <v>64</v>
      </c>
      <c r="E186" s="62" t="s">
        <v>64</v>
      </c>
      <c r="H186"/>
      <c r="I186"/>
      <c r="J186"/>
      <c r="K186"/>
      <c r="L186"/>
      <c r="M186"/>
      <c r="N186"/>
      <c r="O186"/>
      <c r="P186"/>
      <c r="Q186"/>
      <c r="R186"/>
      <c r="S186"/>
      <c r="T186"/>
      <c r="U186"/>
    </row>
    <row r="187" spans="4:21" ht="18" customHeight="1" x14ac:dyDescent="0.15">
      <c r="D187" s="62" t="s">
        <v>64</v>
      </c>
      <c r="E187" s="62" t="s">
        <v>64</v>
      </c>
      <c r="H187"/>
      <c r="I187"/>
      <c r="J187"/>
      <c r="K187"/>
      <c r="L187"/>
      <c r="M187"/>
      <c r="N187"/>
      <c r="O187"/>
      <c r="P187"/>
      <c r="Q187"/>
      <c r="R187"/>
      <c r="S187"/>
      <c r="T187"/>
      <c r="U187"/>
    </row>
    <row r="188" spans="4:21" ht="18" customHeight="1" x14ac:dyDescent="0.15">
      <c r="D188" s="62" t="s">
        <v>64</v>
      </c>
      <c r="E188" s="62" t="s">
        <v>64</v>
      </c>
      <c r="H188"/>
      <c r="I188"/>
      <c r="J188"/>
      <c r="K188"/>
      <c r="L188"/>
      <c r="M188"/>
      <c r="N188"/>
      <c r="O188"/>
      <c r="P188"/>
      <c r="Q188"/>
      <c r="R188"/>
      <c r="S188"/>
      <c r="T188"/>
      <c r="U188"/>
    </row>
    <row r="189" spans="4:21" ht="18" customHeight="1" x14ac:dyDescent="0.15">
      <c r="D189" s="62" t="s">
        <v>64</v>
      </c>
      <c r="E189" s="62" t="s">
        <v>64</v>
      </c>
      <c r="H189"/>
      <c r="I189"/>
      <c r="J189"/>
      <c r="K189"/>
      <c r="L189"/>
      <c r="M189"/>
      <c r="N189"/>
      <c r="O189"/>
      <c r="P189"/>
      <c r="Q189"/>
      <c r="R189"/>
      <c r="S189"/>
      <c r="T189"/>
      <c r="U189"/>
    </row>
    <row r="190" spans="4:21" ht="18" customHeight="1" x14ac:dyDescent="0.15">
      <c r="D190" s="62" t="s">
        <v>64</v>
      </c>
      <c r="E190" s="62" t="s">
        <v>64</v>
      </c>
      <c r="H190"/>
      <c r="I190"/>
      <c r="J190"/>
      <c r="K190"/>
      <c r="L190"/>
      <c r="M190"/>
      <c r="N190"/>
      <c r="O190"/>
      <c r="P190"/>
      <c r="Q190"/>
      <c r="R190"/>
      <c r="S190"/>
      <c r="T190"/>
      <c r="U190"/>
    </row>
    <row r="191" spans="4:21" ht="18" customHeight="1" x14ac:dyDescent="0.15">
      <c r="D191" s="62" t="s">
        <v>64</v>
      </c>
      <c r="E191" s="62" t="s">
        <v>64</v>
      </c>
      <c r="H191"/>
      <c r="I191"/>
      <c r="J191"/>
      <c r="K191"/>
      <c r="L191"/>
      <c r="M191"/>
      <c r="N191"/>
      <c r="O191"/>
      <c r="P191"/>
      <c r="Q191"/>
      <c r="R191"/>
      <c r="S191"/>
      <c r="T191"/>
      <c r="U191"/>
    </row>
    <row r="192" spans="4:21" ht="18" customHeight="1" x14ac:dyDescent="0.15">
      <c r="D192" s="62" t="s">
        <v>64</v>
      </c>
      <c r="E192" s="62" t="s">
        <v>64</v>
      </c>
      <c r="H192"/>
      <c r="I192"/>
      <c r="J192"/>
      <c r="K192"/>
      <c r="L192"/>
      <c r="M192"/>
      <c r="N192"/>
      <c r="O192"/>
      <c r="P192"/>
      <c r="Q192"/>
      <c r="R192"/>
      <c r="S192"/>
      <c r="T192"/>
      <c r="U192"/>
    </row>
    <row r="193" spans="4:21" ht="18" customHeight="1" x14ac:dyDescent="0.15">
      <c r="D193" s="62" t="s">
        <v>64</v>
      </c>
      <c r="E193" s="62" t="s">
        <v>64</v>
      </c>
      <c r="H193"/>
      <c r="I193"/>
      <c r="J193"/>
      <c r="K193"/>
      <c r="L193"/>
      <c r="M193"/>
      <c r="N193"/>
      <c r="O193"/>
      <c r="P193"/>
      <c r="Q193"/>
      <c r="R193"/>
      <c r="S193"/>
      <c r="T193"/>
      <c r="U193"/>
    </row>
    <row r="194" spans="4:21" ht="18" customHeight="1" x14ac:dyDescent="0.15">
      <c r="D194" s="62" t="s">
        <v>64</v>
      </c>
      <c r="E194" s="62" t="s">
        <v>64</v>
      </c>
      <c r="H194"/>
      <c r="I194"/>
      <c r="J194"/>
      <c r="K194"/>
      <c r="L194"/>
      <c r="M194"/>
      <c r="N194"/>
      <c r="O194"/>
      <c r="P194"/>
      <c r="Q194"/>
      <c r="R194"/>
      <c r="S194"/>
      <c r="T194"/>
      <c r="U194"/>
    </row>
    <row r="195" spans="4:21" ht="18" customHeight="1" x14ac:dyDescent="0.15">
      <c r="D195" s="62" t="s">
        <v>64</v>
      </c>
      <c r="E195" s="62" t="s">
        <v>64</v>
      </c>
      <c r="H195"/>
      <c r="I195"/>
      <c r="J195"/>
      <c r="K195"/>
      <c r="L195"/>
      <c r="M195"/>
      <c r="N195"/>
      <c r="O195"/>
      <c r="P195"/>
      <c r="Q195"/>
      <c r="R195"/>
      <c r="S195"/>
      <c r="T195"/>
      <c r="U195"/>
    </row>
    <row r="196" spans="4:21" ht="18" customHeight="1" x14ac:dyDescent="0.15">
      <c r="D196" s="62" t="s">
        <v>64</v>
      </c>
      <c r="E196" s="62" t="s">
        <v>64</v>
      </c>
      <c r="H196"/>
      <c r="I196"/>
      <c r="J196"/>
      <c r="K196"/>
      <c r="L196"/>
      <c r="M196"/>
      <c r="N196"/>
      <c r="O196"/>
      <c r="P196"/>
      <c r="Q196"/>
      <c r="R196"/>
      <c r="S196"/>
      <c r="T196"/>
      <c r="U196"/>
    </row>
    <row r="197" spans="4:21" ht="18" customHeight="1" x14ac:dyDescent="0.15">
      <c r="D197" s="62" t="s">
        <v>64</v>
      </c>
      <c r="E197" s="62" t="s">
        <v>64</v>
      </c>
      <c r="H197"/>
      <c r="I197"/>
      <c r="J197"/>
      <c r="K197"/>
      <c r="L197"/>
      <c r="M197"/>
      <c r="N197"/>
      <c r="O197"/>
      <c r="P197"/>
      <c r="Q197"/>
      <c r="R197"/>
      <c r="S197"/>
      <c r="T197"/>
      <c r="U197"/>
    </row>
    <row r="198" spans="4:21" ht="24" customHeight="1" x14ac:dyDescent="0.15">
      <c r="D198" s="62" t="s">
        <v>64</v>
      </c>
      <c r="E198" s="62" t="s">
        <v>64</v>
      </c>
      <c r="H198"/>
      <c r="I198"/>
      <c r="J198"/>
      <c r="K198"/>
      <c r="L198"/>
      <c r="M198"/>
      <c r="N198"/>
      <c r="O198"/>
      <c r="P198"/>
      <c r="Q198"/>
      <c r="R198"/>
      <c r="S198"/>
      <c r="T198"/>
      <c r="U198"/>
    </row>
    <row r="199" spans="4:21" ht="15" customHeight="1" x14ac:dyDescent="0.15">
      <c r="D199" s="62" t="s">
        <v>64</v>
      </c>
      <c r="E199" s="62" t="s">
        <v>64</v>
      </c>
      <c r="H199"/>
      <c r="I199"/>
      <c r="J199"/>
      <c r="K199"/>
      <c r="L199"/>
      <c r="M199"/>
      <c r="N199"/>
      <c r="O199"/>
      <c r="P199"/>
      <c r="Q199"/>
      <c r="R199"/>
      <c r="S199"/>
      <c r="T199"/>
      <c r="U199"/>
    </row>
    <row r="200" spans="4:21" ht="18" customHeight="1" x14ac:dyDescent="0.15">
      <c r="I200"/>
      <c r="J200"/>
      <c r="K200"/>
      <c r="L200"/>
      <c r="M200"/>
      <c r="N200"/>
      <c r="O200"/>
      <c r="P200"/>
      <c r="Q200"/>
      <c r="R200"/>
      <c r="S200"/>
      <c r="T200"/>
      <c r="U200"/>
    </row>
    <row r="201" spans="4:21" ht="18" customHeight="1" x14ac:dyDescent="0.15">
      <c r="I201"/>
      <c r="J201"/>
      <c r="K201"/>
      <c r="L201"/>
      <c r="M201"/>
      <c r="N201"/>
      <c r="O201"/>
      <c r="P201"/>
      <c r="Q201"/>
      <c r="R201"/>
      <c r="S201"/>
      <c r="T201"/>
      <c r="U201"/>
    </row>
  </sheetData>
  <sheetProtection sheet="1" objects="1" scenarios="1" selectLockedCells="1"/>
  <sortState xmlns:xlrd2="http://schemas.microsoft.com/office/spreadsheetml/2017/richdata2" ref="B5:J24">
    <sortCondition ref="B5"/>
    <sortCondition ref="J5"/>
  </sortState>
  <mergeCells count="5">
    <mergeCell ref="Q4:R4"/>
    <mergeCell ref="O5:P5"/>
    <mergeCell ref="C1:E1"/>
    <mergeCell ref="O4:P4"/>
    <mergeCell ref="F1:H1"/>
  </mergeCells>
  <phoneticPr fontId="2"/>
  <conditionalFormatting sqref="J70">
    <cfRule type="expression" dxfId="1" priority="1" stopIfTrue="1">
      <formula>AND($E70&lt;&gt;"",$F70&lt;&gt;"",$G70&lt;&gt;"",$H70&lt;&gt;"",$J70&lt;&gt;"")</formula>
    </cfRule>
  </conditionalFormatting>
  <conditionalFormatting sqref="C5:J54">
    <cfRule type="expression" dxfId="0" priority="2" stopIfTrue="1">
      <formula>AND($E5&lt;&gt;"",$F5&lt;&gt;"",$G5&lt;&gt;"",$H5&lt;&gt;"",$J5&lt;&gt;"")</formula>
    </cfRule>
  </conditionalFormatting>
  <dataValidations count="5">
    <dataValidation imeMode="off" allowBlank="1" showInputMessage="1" showErrorMessage="1" sqref="O4:P4 G5:G54" xr:uid="{00000000-0002-0000-0800-000000000000}"/>
    <dataValidation type="list" allowBlank="1" showInputMessage="1" showErrorMessage="1" sqref="J70" xr:uid="{00000000-0002-0000-0800-000001000000}">
      <formula1>$AD$4</formula1>
    </dataValidation>
    <dataValidation type="list" imeMode="hiragana" allowBlank="1" showInputMessage="1" showErrorMessage="1" sqref="O5:P5" xr:uid="{00000000-0002-0000-0800-000002000000}">
      <formula1>$AA$2:$AA$4</formula1>
    </dataValidation>
    <dataValidation imeMode="hiragana" allowBlank="1" showInputMessage="1" showErrorMessage="1" sqref="H5:H54 F5:F54" xr:uid="{00000000-0002-0000-0800-000003000000}"/>
    <dataValidation type="list" imeMode="hiragana" allowBlank="1" showInputMessage="1" showErrorMessage="1" sqref="J5:J54" xr:uid="{00000000-0002-0000-0800-000004000000}">
      <formula1>$AD$4</formula1>
    </dataValidation>
  </dataValidations>
  <pageMargins left="0.75" right="0.75" top="1" bottom="1" header="0.51200000000000001" footer="0.51200000000000001"/>
  <pageSetup paperSize="9" orientation="portrait" horizontalDpi="40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MENU</vt:lpstr>
      <vt:lpstr>NO 1</vt:lpstr>
      <vt:lpstr>NO 2</vt:lpstr>
      <vt:lpstr>県登録作成</vt:lpstr>
      <vt:lpstr>県登録印刷</vt:lpstr>
      <vt:lpstr>追加変更</vt:lpstr>
      <vt:lpstr>市大会作成</vt:lpstr>
      <vt:lpstr>市大会印刷</vt:lpstr>
      <vt:lpstr>県大会作成</vt:lpstr>
      <vt:lpstr>県大会印刷</vt:lpstr>
      <vt:lpstr>県大会印刷!Print_Area</vt:lpstr>
      <vt:lpstr>県登録印刷!Print_Area</vt:lpstr>
      <vt:lpstr>市大会印刷!Print_Area</vt:lpstr>
      <vt:lpstr>追加変更!Print_Area</vt:lpstr>
      <vt:lpstr>団員</vt:lpstr>
      <vt:lpstr>団員NO</vt:lpstr>
      <vt:lpstr>登録</vt:lpstr>
      <vt:lpstr>変更</vt:lpstr>
      <vt:lpstr>変更ＮＯ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H.Nosaka</dc:creator>
  <cp:lastModifiedBy>BizMark</cp:lastModifiedBy>
  <cp:lastPrinted>2020-03-26T02:32:55Z</cp:lastPrinted>
  <dcterms:created xsi:type="dcterms:W3CDTF">2008-02-16T03:34:10Z</dcterms:created>
  <dcterms:modified xsi:type="dcterms:W3CDTF">2022-03-15T07:22:11Z</dcterms:modified>
</cp:coreProperties>
</file>